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兰州新区一般公共预算支出决算表" sheetId="1" r:id="rId1"/>
  </sheets>
  <definedNames>
    <definedName name="_xlnm.Print_Area" localSheetId="0">'2023年兰州新区一般公共预算支出决算表'!$A$1:$F$437</definedName>
  </definedNames>
  <calcPr calcId="144525"/>
</workbook>
</file>

<file path=xl/sharedStrings.xml><?xml version="1.0" encoding="utf-8"?>
<sst xmlns="http://schemas.openxmlformats.org/spreadsheetml/2006/main" count="400">
  <si>
    <t>表二</t>
  </si>
  <si>
    <t>2023年兰州新区一般公共预算支出决算表</t>
  </si>
  <si>
    <t>单位：万元</t>
  </si>
  <si>
    <t>项    目</t>
  </si>
  <si>
    <t>调整预算数</t>
  </si>
  <si>
    <t>决算数</t>
  </si>
  <si>
    <t>上年决算数</t>
  </si>
  <si>
    <t>决算数为调整预算数的%</t>
  </si>
  <si>
    <t>决算数为上年决算数的%</t>
  </si>
  <si>
    <t>一般公共服务支出</t>
  </si>
  <si>
    <t xml:space="preserve">  政府办公厅(室)及相关机构事务</t>
  </si>
  <si>
    <t xml:space="preserve">    行政运行</t>
  </si>
  <si>
    <t xml:space="preserve">    一般行政管理事务</t>
  </si>
  <si>
    <t xml:space="preserve">    机关服务</t>
  </si>
  <si>
    <t xml:space="preserve">    专项业务及机关事务管理</t>
  </si>
  <si>
    <t xml:space="preserve">    信访事务</t>
  </si>
  <si>
    <t xml:space="preserve">    事业运行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</si>
  <si>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</si>
  <si>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</si>
  <si>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</si>
  <si>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物价管理</t>
  </si>
  <si>
    <t xml:space="preserve">    其他发展与改革事务支出</t>
  </si>
  <si>
    <t xml:space="preserve">  统计信息事务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</si>
  <si>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</si>
  <si>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</si>
  <si>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</si>
  <si>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</si>
  <si>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</si>
  <si>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</si>
  <si>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</si>
  <si>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</si>
  <si>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</si>
  <si>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</si>
  <si>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</si>
  <si>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</si>
  <si>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</si>
  <si>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其他审计事务支出</t>
  </si>
  <si>
    <t xml:space="preserve">  纪检监察事务</t>
  </si>
  <si>
    <t xml:space="preserve">    其他纪检监察事务支出</t>
  </si>
  <si>
    <t xml:space="preserve">  商贸事务</t>
  </si>
  <si>
    <t xml:space="preserve">    招商引资</t>
  </si>
  <si>
    <t xml:space="preserve">    其他商贸事务支出</t>
  </si>
  <si>
    <t xml:space="preserve">  民族事务</t>
  </si>
  <si>
    <t xml:space="preserve">    其他民族事务支出</t>
  </si>
  <si>
    <t xml:space="preserve">  档案事务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</si>
  <si>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</si>
  <si>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</si>
  <si>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</si>
  <si>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</si>
  <si>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</si>
  <si>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</si>
  <si>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</si>
  <si>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组织事务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</si>
  <si>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</si>
  <si>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</si>
  <si>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</si>
  <si>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</si>
  <si>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</si>
  <si>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</si>
  <si>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其他统战事务支出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</si>
  <si>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</si>
  <si>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</si>
  <si>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</si>
  <si>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</si>
  <si>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</si>
  <si>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</si>
  <si>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</si>
  <si>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</si>
  <si>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</si>
  <si>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</si>
  <si>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</si>
  <si>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</si>
  <si>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其他一般公共服务支出(项)</t>
  </si>
  <si>
    <t>国防支出</t>
  </si>
  <si>
    <t>公共安全支出</t>
  </si>
  <si>
    <t>教育支出</t>
  </si>
  <si>
    <t xml:space="preserve">  教育管理事务</t>
  </si>
  <si>
    <r>
      <rPr>
        <sz val="11"/>
        <color theme="1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其他教育管理事务支出</t>
    </r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</si>
  <si>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</si>
  <si>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</si>
  <si>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</si>
  <si>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</si>
  <si>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</si>
  <si>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其他普通教育支出</t>
  </si>
  <si>
    <t xml:space="preserve">  职业教育</t>
  </si>
  <si>
    <t xml:space="preserve">    中等职业教育</t>
  </si>
  <si>
    <t xml:space="preserve">  特殊教育</t>
  </si>
  <si>
    <t xml:space="preserve">    其他特殊教育支出</t>
  </si>
  <si>
    <t xml:space="preserve">  进修及培训</t>
  </si>
  <si>
    <t xml:space="preserve">    培训支出</t>
  </si>
  <si>
    <t xml:space="preserve">  教育费附加安排的支出</t>
  </si>
  <si>
    <t xml:space="preserve">    城市中小学校舍建设</t>
  </si>
  <si>
    <t xml:space="preserve">    城市中小学教学设施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</si>
  <si>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</si>
  <si>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</si>
  <si>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</si>
  <si>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</si>
  <si>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</si>
  <si>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</si>
  <si>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应用研究</t>
  </si>
  <si>
    <t xml:space="preserve">    高技术研究</t>
  </si>
  <si>
    <t xml:space="preserve">  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</si>
  <si>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</si>
  <si>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</si>
  <si>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</si>
  <si>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</si>
  <si>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</si>
  <si>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</si>
  <si>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科学技术普及</t>
  </si>
  <si>
    <t xml:space="preserve">    科普活动</t>
  </si>
  <si>
    <t xml:space="preserve">  科技重大项目</t>
  </si>
  <si>
    <t xml:space="preserve">    科技重大专项</t>
  </si>
  <si>
    <t xml:space="preserve">    重点研发计划</t>
  </si>
  <si>
    <r>
      <rPr>
        <sz val="11"/>
        <color theme="1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其他科技重大项目</t>
    </r>
  </si>
  <si>
    <t xml:space="preserve">  其他科学技术支出(款)</t>
  </si>
  <si>
    <t xml:space="preserve">    科技奖励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</si>
  <si>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</si>
  <si>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</si>
  <si>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</si>
  <si>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</si>
  <si>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群众文化</t>
  </si>
  <si>
    <t xml:space="preserve">    旅游宣传</t>
  </si>
  <si>
    <t xml:space="preserve">    其他文化和旅游支出</t>
  </si>
  <si>
    <t xml:space="preserve">  文物</t>
  </si>
  <si>
    <t xml:space="preserve">    文物保护</t>
  </si>
  <si>
    <t xml:space="preserve">  体育</t>
  </si>
  <si>
    <t xml:space="preserve">    体育竞赛</t>
  </si>
  <si>
    <r>
      <rPr>
        <sz val="11"/>
        <color theme="1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体育场馆</t>
    </r>
  </si>
  <si>
    <r>
      <rPr>
        <sz val="11"/>
        <color theme="1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群众体育</t>
    </r>
  </si>
  <si>
    <r>
      <rPr>
        <sz val="11"/>
        <color theme="1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其他体育支出</t>
    </r>
  </si>
  <si>
    <t xml:space="preserve">  其他文化旅游体育与传媒支出(款)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</si>
  <si>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</si>
  <si>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</si>
  <si>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</si>
  <si>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</si>
  <si>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劳动保障监察</t>
  </si>
  <si>
    <r>
      <rPr>
        <sz val="11"/>
        <color theme="1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事业运行</t>
    </r>
  </si>
  <si>
    <t xml:space="preserve">    其他人力资源和社会保障管理事务支出</t>
  </si>
  <si>
    <t xml:space="preserve">  民政管理事务</t>
  </si>
  <si>
    <t xml:space="preserve">    其他民政管理事务支出</t>
  </si>
  <si>
    <t xml:space="preserve">  行政事业单位养老支出</t>
  </si>
  <si>
    <t xml:space="preserve">    行政单位离退休</t>
  </si>
  <si>
    <t xml:space="preserve">    事业单位离退休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</si>
  <si>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</si>
  <si>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</si>
  <si>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</si>
  <si>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r>
      <rPr>
        <sz val="11"/>
        <color theme="1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对机关事业单位职业年金的补助</t>
    </r>
  </si>
  <si>
    <t xml:space="preserve">  就业补助</t>
  </si>
  <si>
    <t xml:space="preserve">    公益性岗位补贴</t>
  </si>
  <si>
    <t xml:space="preserve">    其他就业补助支出</t>
  </si>
  <si>
    <t xml:space="preserve">  抚恤</t>
  </si>
  <si>
    <t xml:space="preserve">    义务兵优待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</si>
  <si>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</si>
  <si>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</si>
  <si>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</si>
  <si>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</si>
  <si>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退役士兵管理教育</t>
  </si>
  <si>
    <t xml:space="preserve">    其他退役安置支出</t>
  </si>
  <si>
    <t xml:space="preserve">  社会福利</t>
  </si>
  <si>
    <t xml:space="preserve">    养老服务</t>
  </si>
  <si>
    <r>
      <rPr>
        <sz val="11"/>
        <color theme="1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康复辅具</t>
    </r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</si>
  <si>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</si>
  <si>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</si>
  <si>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</si>
  <si>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</si>
  <si>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残疾人生活和护理补贴</t>
  </si>
  <si>
    <t xml:space="preserve">    其他残疾人事业支出</t>
  </si>
  <si>
    <t xml:space="preserve">  红十字事业</t>
  </si>
  <si>
    <t xml:space="preserve">  最低生活保障</t>
  </si>
  <si>
    <t xml:space="preserve">    农村最低生活保障金支出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</si>
  <si>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</si>
  <si>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</si>
  <si>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</si>
  <si>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</si>
  <si>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</si>
  <si>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</si>
  <si>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</si>
  <si>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退役军人管理事务</t>
  </si>
  <si>
    <t xml:space="preserve">    拥军优属</t>
  </si>
  <si>
    <t xml:space="preserve">  财政代缴社会保险费支出</t>
  </si>
  <si>
    <t xml:space="preserve">    财政代缴城乡居民基本养老保险费支出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</si>
  <si>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</si>
  <si>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</si>
  <si>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</si>
  <si>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</si>
  <si>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</si>
  <si>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</si>
  <si>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</si>
  <si>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</si>
  <si>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</si>
  <si>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</si>
  <si>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</si>
  <si>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</si>
  <si>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</si>
  <si>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</si>
  <si>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</si>
  <si>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</si>
  <si>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应急救治机构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</si>
  <si>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</si>
  <si>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</si>
  <si>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</si>
  <si>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</si>
  <si>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</si>
  <si>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</si>
  <si>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</si>
  <si>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</si>
  <si>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</si>
  <si>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</si>
  <si>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</si>
  <si>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</si>
  <si>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</si>
  <si>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</si>
  <si>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</si>
  <si>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</si>
  <si>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财政对城乡居民基本医疗保险基金的补助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</si>
  <si>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</si>
  <si>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</si>
  <si>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</si>
  <si>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</si>
  <si>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</si>
  <si>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</si>
  <si>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</si>
  <si>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其他医疗保障管理事务支出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</si>
  <si>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</si>
  <si>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</si>
  <si>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</si>
  <si>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</si>
  <si>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</si>
  <si>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</si>
  <si>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生态环境保护行政许可</t>
  </si>
  <si>
    <t xml:space="preserve">    其他环境保护管理事务支出</t>
  </si>
  <si>
    <t xml:space="preserve">  环境监测与监察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</si>
  <si>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</si>
  <si>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</si>
  <si>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</si>
  <si>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</si>
  <si>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自然生态保护</t>
  </si>
  <si>
    <t xml:space="preserve">    生态保护</t>
  </si>
  <si>
    <t xml:space="preserve">    农村环境保护</t>
  </si>
  <si>
    <t xml:space="preserve">    自然保护地</t>
  </si>
  <si>
    <t xml:space="preserve">  天然林保护</t>
  </si>
  <si>
    <t xml:space="preserve">    森林管护</t>
  </si>
  <si>
    <t xml:space="preserve">    社会保险补助</t>
  </si>
  <si>
    <t xml:space="preserve">  污染减排</t>
  </si>
  <si>
    <t xml:space="preserve">    减排专项支出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</si>
  <si>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</si>
  <si>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</si>
  <si>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</si>
  <si>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</si>
  <si>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</si>
  <si>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工程建设管理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</si>
  <si>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</si>
  <si>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</si>
  <si>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</si>
  <si>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</si>
  <si>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</si>
  <si>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</si>
  <si>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</si>
  <si>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</si>
  <si>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</si>
  <si>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</si>
  <si>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</si>
  <si>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</si>
  <si>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</si>
  <si>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</si>
  <si>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</si>
  <si>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</si>
  <si>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</si>
  <si>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</si>
  <si>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</si>
  <si>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稳定农民收入补贴</t>
  </si>
  <si>
    <t xml:space="preserve">    农业生产发展</t>
  </si>
  <si>
    <t xml:space="preserve">    农村合作经济</t>
  </si>
  <si>
    <t xml:space="preserve">    农村社会事业</t>
  </si>
  <si>
    <t xml:space="preserve">    农业资源保护修复与利用</t>
  </si>
  <si>
    <t xml:space="preserve">    农村道路建设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</si>
  <si>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</si>
  <si>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</si>
  <si>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</si>
  <si>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</si>
  <si>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</si>
  <si>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森林资源管理</t>
  </si>
  <si>
    <t xml:space="preserve">    动植物保护</t>
  </si>
  <si>
    <t xml:space="preserve">    湿地保护</t>
  </si>
  <si>
    <t xml:space="preserve">    林业草原防灾减灾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</si>
  <si>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</si>
  <si>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</si>
  <si>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</si>
  <si>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</si>
  <si>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</si>
  <si>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</si>
  <si>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水资源节约管理与保护</t>
  </si>
  <si>
    <t xml:space="preserve">    水利前期工作</t>
  </si>
  <si>
    <t xml:space="preserve">    防汛</t>
  </si>
  <si>
    <t xml:space="preserve">    水利技术推广</t>
  </si>
  <si>
    <t xml:space="preserve">    江河湖库水系综合整治</t>
  </si>
  <si>
    <t xml:space="preserve">    抗旱</t>
  </si>
  <si>
    <t xml:space="preserve">    其他水利支出</t>
  </si>
  <si>
    <t xml:space="preserve">  巩固脱贫衔接乡村振兴</t>
  </si>
  <si>
    <t xml:space="preserve">    农村基础设施建设</t>
  </si>
  <si>
    <t xml:space="preserve">    生产发展</t>
  </si>
  <si>
    <t xml:space="preserve">    社会发展</t>
  </si>
  <si>
    <t xml:space="preserve">    其他巩固脱贫衔接乡村振兴支出</t>
  </si>
  <si>
    <t xml:space="preserve">  农村综合改革</t>
  </si>
  <si>
    <t xml:space="preserve">    对村级公益事业建设的补助</t>
  </si>
  <si>
    <t xml:space="preserve">    对村民委员会和村党支部的补助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</si>
  <si>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</si>
  <si>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</si>
  <si>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</si>
  <si>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农业保险保费补贴</t>
  </si>
  <si>
    <t xml:space="preserve">    创业担保贷款贴息</t>
  </si>
  <si>
    <t xml:space="preserve">    其他普惠金融发展支出</t>
  </si>
  <si>
    <t xml:space="preserve">  其他农林水支出(款)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</si>
  <si>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</si>
  <si>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</si>
  <si>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</si>
  <si>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</si>
  <si>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</si>
  <si>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</si>
  <si>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其他公路水路运输支出</t>
  </si>
  <si>
    <t xml:space="preserve">  铁路运输</t>
  </si>
  <si>
    <t xml:space="preserve">    铁路路网建设</t>
  </si>
  <si>
    <t xml:space="preserve">    铁路专项运输</t>
  </si>
  <si>
    <t xml:space="preserve">    其他铁路运输支出</t>
  </si>
  <si>
    <t xml:space="preserve">  民用航空运输</t>
  </si>
  <si>
    <t xml:space="preserve">    其他民用航空运输支出</t>
  </si>
  <si>
    <t xml:space="preserve">  车辆购置税支出</t>
  </si>
  <si>
    <t xml:space="preserve">    车辆购置税用于公路等基础设施建设支出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</si>
  <si>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</si>
  <si>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</si>
  <si>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</si>
  <si>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</si>
  <si>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制造业</t>
  </si>
  <si>
    <t xml:space="preserve">    其他制造业支出</t>
  </si>
  <si>
    <t xml:space="preserve">  工业和信息产业监管</t>
  </si>
  <si>
    <t xml:space="preserve">    产业发展</t>
  </si>
  <si>
    <t xml:space="preserve">    其他工业和信息产业监管支出</t>
  </si>
  <si>
    <t xml:space="preserve">  支持中小企业发展和管理支出</t>
  </si>
  <si>
    <t xml:space="preserve">    中小企业发展专项</t>
  </si>
  <si>
    <t xml:space="preserve">    其他支持中小企业发展和管理支出</t>
  </si>
  <si>
    <t xml:space="preserve">  其他资源勘探工业信息等支出(款)</t>
  </si>
  <si>
    <t xml:space="preserve">    其他资源勘探工业信息等支出(项)</t>
  </si>
  <si>
    <t>商业服务业等支出</t>
  </si>
  <si>
    <t xml:space="preserve">  商业流通事务</t>
  </si>
  <si>
    <t xml:space="preserve">  涉外发展服务支出</t>
  </si>
  <si>
    <t xml:space="preserve">  其他商业服务业等支出(款)</t>
  </si>
  <si>
    <t xml:space="preserve">    其他商业服务业等支出(项)</t>
  </si>
  <si>
    <t>金融支出</t>
  </si>
  <si>
    <t xml:space="preserve">  金融发展支出</t>
  </si>
  <si>
    <t xml:space="preserve">    补充资本金</t>
  </si>
  <si>
    <t xml:space="preserve">    其他金融发展支出</t>
  </si>
  <si>
    <t xml:space="preserve">  其他金融支出(款)</t>
  </si>
  <si>
    <t xml:space="preserve">    其他金融支出(项)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</si>
  <si>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</si>
  <si>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</si>
  <si>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</si>
  <si>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</si>
  <si>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自然资源行业业务管理</t>
  </si>
  <si>
    <t xml:space="preserve">    自然资源调查与确权登记</t>
  </si>
  <si>
    <t xml:space="preserve">    地质矿产资源与环境调查</t>
  </si>
  <si>
    <t xml:space="preserve">    其他自然资源事务支出</t>
  </si>
  <si>
    <t>住房保障支出</t>
  </si>
  <si>
    <t xml:space="preserve">  保障性安居工程支出</t>
  </si>
  <si>
    <t xml:space="preserve">    农村危房改造</t>
  </si>
  <si>
    <t xml:space="preserve">    保障性租赁住房</t>
  </si>
  <si>
    <t xml:space="preserve">    其他保障性安居工程支出</t>
  </si>
  <si>
    <t xml:space="preserve">  住房改革支出</t>
  </si>
  <si>
    <t xml:space="preserve">    住房公积金</t>
  </si>
  <si>
    <t>粮油物资储备支出</t>
  </si>
  <si>
    <t xml:space="preserve">  粮油物资事务</t>
  </si>
  <si>
    <t xml:space="preserve">    粮食风险基金</t>
  </si>
  <si>
    <t xml:space="preserve">  重要商品储备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</si>
  <si>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</si>
  <si>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</si>
  <si>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</si>
  <si>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</si>
  <si>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安全监管</t>
  </si>
  <si>
    <t xml:space="preserve">    应急救援</t>
  </si>
  <si>
    <t xml:space="preserve">    应急管理</t>
  </si>
  <si>
    <t xml:space="preserve">    其他应急管理支出</t>
  </si>
  <si>
    <t xml:space="preserve">  消防救援事务</t>
  </si>
  <si>
    <t xml:space="preserve">    消防应急救援</t>
  </si>
  <si>
    <t xml:space="preserve">  自然灾害防治</t>
  </si>
  <si>
    <t xml:space="preserve">    地质灾害防治</t>
  </si>
  <si>
    <t xml:space="preserve">    森林草原防灾减灾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</si>
  <si>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</si>
  <si>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</si>
  <si>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</si>
  <si>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</si>
  <si>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>预备费</t>
  </si>
  <si>
    <t>其他支出(类)</t>
  </si>
  <si>
    <t xml:space="preserve">  其他支出(款)</t>
  </si>
  <si>
    <t xml:space="preserve">    其他支出(项)</t>
  </si>
  <si>
    <t>债务付息支出</t>
  </si>
  <si>
    <t xml:space="preserve">  地方政府一般债务付息支出</t>
  </si>
  <si>
    <t xml:space="preserve">    地方政府一般债券付息支出</t>
  </si>
  <si>
    <t xml:space="preserve">    地方政府向国际组织借款付息支出</t>
  </si>
  <si>
    <t>债务发行费用支出</t>
  </si>
  <si>
    <t xml:space="preserve">  地方政府一般债务发行费用支出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</si>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</sst>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24" borderId="15" applyNumberFormat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21" fillId="25" borderId="16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Border="1">
      <alignment vertical="center"/>
    </xf>
    <xf numFmtId="176" fontId="0" fillId="0" borderId="6" xfId="0" applyNumberFormat="1" applyBorder="1">
      <alignment vertical="center"/>
    </xf>
    <xf numFmtId="176" fontId="0" fillId="0" borderId="6" xfId="0" applyNumberFormat="1" applyFill="1" applyBorder="1">
      <alignment vertical="center"/>
    </xf>
    <xf numFmtId="176" fontId="0" fillId="0" borderId="0" xfId="0" applyNumberFormat="1" applyFill="1">
      <alignment vertical="center"/>
    </xf>
    <xf numFmtId="177" fontId="0" fillId="0" borderId="6" xfId="0" applyNumberFormat="1" applyFill="1" applyBorder="1">
      <alignment vertical="center"/>
    </xf>
    <xf numFmtId="177" fontId="0" fillId="0" borderId="0" xfId="0" applyNumberFormat="1" applyFill="1">
      <alignment vertical="center"/>
    </xf>
    <xf numFmtId="0" fontId="0" fillId="0" borderId="5" xfId="0" applyBorder="1">
      <alignment vertical="center"/>
    </xf>
    <xf numFmtId="0" fontId="3" fillId="0" borderId="7" xfId="0" applyFont="1" applyBorder="1" applyAlignment="1">
      <alignment horizontal="center" vertical="center"/>
    </xf>
    <xf numFmtId="176" fontId="3" fillId="0" borderId="8" xfId="0" applyNumberFormat="1" applyFont="1" applyBorder="1">
      <alignment vertical="center"/>
    </xf>
    <xf numFmtId="176" fontId="3" fillId="0" borderId="8" xfId="0" applyNumberFormat="1" applyFont="1" applyFill="1" applyBorder="1">
      <alignment vertical="center"/>
    </xf>
    <xf numFmtId="176" fontId="3" fillId="0" borderId="9" xfId="0" applyNumberFormat="1" applyFont="1" applyFill="1" applyBorder="1">
      <alignment vertical="center"/>
    </xf>
    <xf numFmtId="177" fontId="3" fillId="0" borderId="8" xfId="0" applyNumberFormat="1" applyFont="1" applyFill="1" applyBorder="1">
      <alignment vertical="center"/>
    </xf>
    <xf numFmtId="177" fontId="3" fillId="0" borderId="9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07"/>
  <sheetViews>
    <sheetView tabSelected="1" workbookViewId="0">
      <pane ySplit="5" topLeftCell="A6" activePane="bottomLeft" state="frozen"/>
      <selection/>
      <selection pane="bottomLeft" activeCell="G10" sqref="G10"/>
    </sheetView>
  </sheetViews>
  <sheetFormatPr defaultColWidth="8.875" defaultRowHeight="13.5" outlineLevelCol="5"/>
  <cols>
    <col min="1" max="1" width="39.5" customWidth="1"/>
    <col min="2" max="2" width="13.625" customWidth="1"/>
    <col min="3" max="3" width="13.625" style="1" customWidth="1"/>
    <col min="4" max="4" width="13.625" style="2" customWidth="1"/>
    <col min="5" max="6" width="13.625" style="1" customWidth="1"/>
  </cols>
  <sheetData>
    <row r="1" spans="1:1">
      <c r="A1" t="s">
        <v>0</v>
      </c>
    </row>
    <row r="3" ht="31.5" customHeight="1" spans="1:6">
      <c r="A3" s="3" t="s">
        <v>1</v>
      </c>
      <c r="B3" s="3"/>
      <c r="C3" s="4"/>
      <c r="D3" s="4"/>
      <c r="E3" s="4"/>
      <c r="F3" s="4"/>
    </row>
    <row r="4" ht="23.25" customHeight="1" spans="1:6">
      <c r="A4" s="5"/>
      <c r="B4" s="5"/>
      <c r="C4" s="6"/>
      <c r="D4" s="7"/>
      <c r="E4" s="6"/>
      <c r="F4" s="6" t="s">
        <v>2</v>
      </c>
    </row>
    <row r="5" ht="48" customHeight="1" spans="1:6">
      <c r="A5" s="8" t="s">
        <v>3</v>
      </c>
      <c r="B5" s="9" t="s">
        <v>4</v>
      </c>
      <c r="C5" s="10" t="s">
        <v>5</v>
      </c>
      <c r="D5" s="11" t="s">
        <v>6</v>
      </c>
      <c r="E5" s="10" t="s">
        <v>7</v>
      </c>
      <c r="F5" s="12" t="s">
        <v>8</v>
      </c>
    </row>
    <row r="6" ht="21" customHeight="1" spans="1:6">
      <c r="A6" s="13" t="s">
        <v>9</v>
      </c>
      <c r="B6" s="14">
        <f>B7+B15+B20+B25+B32+B37+B42+B45+B49+B53+B55+B59+B62+B76+B84+B51+B65+B68+B71+B74</f>
        <v>75705</v>
      </c>
      <c r="C6" s="15">
        <f>C7+C15+C20+C25+C32+C37+C42+C45+C49+C53+C55+C59+C62+C76+C84+C51+C65+C68+C71+C74</f>
        <v>70686</v>
      </c>
      <c r="D6" s="16">
        <f>D7+D15+D20+D25+D32+D37+D42+D49+D51+D53+D55+D59+D62+D65+D68+D71+D74+D76+D84+D45</f>
        <v>80049</v>
      </c>
      <c r="E6" s="17">
        <f>(C6/B6)*100</f>
        <v>93.370319001387</v>
      </c>
      <c r="F6" s="18">
        <f>(C6/D6)*100</f>
        <v>88.3034141588277</v>
      </c>
    </row>
    <row r="7" ht="21" customHeight="1" spans="1:6">
      <c r="A7" s="19" t="s">
        <v>10</v>
      </c>
      <c r="B7" s="14">
        <v>15041</v>
      </c>
      <c r="C7" s="15">
        <f>SUM(C8:C14)</f>
        <v>15041</v>
      </c>
      <c r="D7" s="16">
        <v>18023</v>
      </c>
      <c r="E7" s="17">
        <f t="shared" ref="E7:E76" si="0">(C7/B7)*100</f>
        <v>100</v>
      </c>
      <c r="F7" s="18">
        <f t="shared" ref="F7:F69" si="1">(C7/D7)*100</f>
        <v>83.4544748377074</v>
      </c>
    </row>
    <row r="8" ht="21" customHeight="1" spans="1:6">
      <c r="A8" s="19" t="s">
        <v>11</v>
      </c>
      <c r="B8" s="14"/>
      <c r="C8" s="15">
        <v>4698</v>
      </c>
      <c r="D8" s="16">
        <v>9381</v>
      </c>
      <c r="E8" s="17"/>
      <c r="F8" s="18">
        <f t="shared" si="1"/>
        <v>50.079948832747</v>
      </c>
    </row>
    <row r="9" ht="21" customHeight="1" spans="1:6">
      <c r="A9" s="19" t="s">
        <v>12</v>
      </c>
      <c r="B9" s="14"/>
      <c r="C9" s="15">
        <v>206</v>
      </c>
      <c r="D9" s="16"/>
      <c r="E9" s="17"/>
      <c r="F9" s="18"/>
    </row>
    <row r="10" ht="21" customHeight="1" spans="1:6">
      <c r="A10" s="19" t="s">
        <v>13</v>
      </c>
      <c r="B10" s="14"/>
      <c r="C10" s="15">
        <v>5802</v>
      </c>
      <c r="D10" s="16">
        <v>5958</v>
      </c>
      <c r="E10" s="17"/>
      <c r="F10" s="18">
        <f t="shared" si="1"/>
        <v>97.3816717019134</v>
      </c>
    </row>
    <row r="11" ht="21" customHeight="1" spans="1:6">
      <c r="A11" s="19" t="s">
        <v>14</v>
      </c>
      <c r="B11" s="14"/>
      <c r="C11" s="15">
        <v>251</v>
      </c>
      <c r="D11" s="16">
        <v>298</v>
      </c>
      <c r="E11" s="17"/>
      <c r="F11" s="18">
        <f t="shared" si="1"/>
        <v>84.2281879194631</v>
      </c>
    </row>
    <row r="12" ht="21" customHeight="1" spans="1:6">
      <c r="A12" s="19" t="s">
        <v>15</v>
      </c>
      <c r="B12" s="14"/>
      <c r="C12" s="15">
        <v>3</v>
      </c>
      <c r="D12" s="16"/>
      <c r="E12" s="17"/>
      <c r="F12" s="18"/>
    </row>
    <row r="13" ht="21" customHeight="1" spans="1:6">
      <c r="A13" s="19" t="s">
        <v>16</v>
      </c>
      <c r="B13" s="14"/>
      <c r="C13" s="15">
        <v>3</v>
      </c>
      <c r="D13" s="16">
        <v>232</v>
      </c>
      <c r="E13" s="17"/>
      <c r="F13" s="18">
        <f t="shared" si="1"/>
        <v>1.29310344827586</v>
      </c>
    </row>
    <row r="14" ht="21" customHeight="1" spans="1:6">
      <c r="A14" s="19" t="s">
        <v>17</v>
      </c>
      <c r="B14" s="14"/>
      <c r="C14" s="15">
        <v>4078</v>
      </c>
      <c r="D14" s="16">
        <v>2154</v>
      </c>
      <c r="E14" s="17"/>
      <c r="F14" s="18">
        <f t="shared" si="1"/>
        <v>189.322191272052</v>
      </c>
    </row>
    <row r="15" ht="21" customHeight="1" spans="1:6">
      <c r="A15" s="19" t="s">
        <v>18</v>
      </c>
      <c r="B15" s="14">
        <v>7113</v>
      </c>
      <c r="C15" s="15">
        <f>SUM(C16:C19)</f>
        <v>7113</v>
      </c>
      <c r="D15" s="16">
        <v>14634</v>
      </c>
      <c r="E15" s="17">
        <f t="shared" si="0"/>
        <v>100</v>
      </c>
      <c r="F15" s="18">
        <f t="shared" si="1"/>
        <v>48.6059860598606</v>
      </c>
    </row>
    <row r="16" ht="21" customHeight="1" spans="1:6">
      <c r="A16" s="19" t="s">
        <v>11</v>
      </c>
      <c r="B16" s="14"/>
      <c r="C16" s="15">
        <v>1936</v>
      </c>
      <c r="D16" s="16">
        <v>2622</v>
      </c>
      <c r="E16" s="17"/>
      <c r="F16" s="18">
        <f t="shared" si="1"/>
        <v>73.8367658276125</v>
      </c>
    </row>
    <row r="17" ht="21" customHeight="1" spans="1:6">
      <c r="A17" s="19" t="s">
        <v>19</v>
      </c>
      <c r="B17" s="14"/>
      <c r="C17" s="15">
        <v>2978</v>
      </c>
      <c r="D17" s="16"/>
      <c r="E17" s="17"/>
      <c r="F17" s="18"/>
    </row>
    <row r="18" ht="21" customHeight="1" spans="1:6">
      <c r="A18" s="19" t="s">
        <v>20</v>
      </c>
      <c r="B18" s="14"/>
      <c r="C18" s="15"/>
      <c r="D18" s="16">
        <v>36</v>
      </c>
      <c r="E18" s="17"/>
      <c r="F18" s="18"/>
    </row>
    <row r="19" ht="21" customHeight="1" spans="1:6">
      <c r="A19" s="19" t="s">
        <v>21</v>
      </c>
      <c r="B19" s="14"/>
      <c r="C19" s="15">
        <v>2199</v>
      </c>
      <c r="D19" s="16">
        <v>11976</v>
      </c>
      <c r="E19" s="17"/>
      <c r="F19" s="18">
        <f t="shared" si="1"/>
        <v>18.3617234468938</v>
      </c>
    </row>
    <row r="20" ht="21" customHeight="1" spans="1:6">
      <c r="A20" s="19" t="s">
        <v>22</v>
      </c>
      <c r="B20" s="14"/>
      <c r="C20" s="15"/>
      <c r="D20" s="16">
        <v>32</v>
      </c>
      <c r="E20" s="17"/>
      <c r="F20" s="18"/>
    </row>
    <row r="21" ht="21" customHeight="1" spans="1:6">
      <c r="A21" s="19" t="s">
        <v>11</v>
      </c>
      <c r="B21" s="14"/>
      <c r="C21" s="15"/>
      <c r="D21" s="16">
        <v>7</v>
      </c>
      <c r="E21" s="17"/>
      <c r="F21" s="18"/>
    </row>
    <row r="22" ht="21" customHeight="1" spans="1:6">
      <c r="A22" s="19" t="s">
        <v>23</v>
      </c>
      <c r="B22" s="14"/>
      <c r="C22" s="15"/>
      <c r="D22" s="16">
        <v>8</v>
      </c>
      <c r="E22" s="17"/>
      <c r="F22" s="18"/>
    </row>
    <row r="23" ht="21" customHeight="1" spans="1:6">
      <c r="A23" s="19" t="s">
        <v>24</v>
      </c>
      <c r="B23" s="14"/>
      <c r="C23" s="15"/>
      <c r="D23" s="16">
        <v>16</v>
      </c>
      <c r="E23" s="17"/>
      <c r="F23" s="18"/>
    </row>
    <row r="24" ht="21" customHeight="1" spans="1:6">
      <c r="A24" s="19" t="s">
        <v>25</v>
      </c>
      <c r="B24" s="14"/>
      <c r="C24" s="15"/>
      <c r="D24" s="16">
        <v>1</v>
      </c>
      <c r="E24" s="17"/>
      <c r="F24" s="18"/>
    </row>
    <row r="25" ht="21" customHeight="1" spans="1:6">
      <c r="A25" s="19" t="s">
        <v>26</v>
      </c>
      <c r="B25" s="14">
        <v>30431</v>
      </c>
      <c r="C25" s="15">
        <f>SUM(C26:C31)</f>
        <v>25431</v>
      </c>
      <c r="D25" s="16">
        <v>27455</v>
      </c>
      <c r="E25" s="17">
        <f t="shared" si="0"/>
        <v>83.5693864808912</v>
      </c>
      <c r="F25" s="18">
        <f t="shared" si="1"/>
        <v>92.6279366235658</v>
      </c>
    </row>
    <row r="26" ht="21" customHeight="1" spans="1:6">
      <c r="A26" s="19" t="s">
        <v>11</v>
      </c>
      <c r="B26" s="14"/>
      <c r="C26" s="15">
        <v>925</v>
      </c>
      <c r="D26" s="16">
        <v>12079</v>
      </c>
      <c r="E26" s="17"/>
      <c r="F26" s="18">
        <f t="shared" si="1"/>
        <v>7.65791870187929</v>
      </c>
    </row>
    <row r="27" ht="21" customHeight="1" spans="1:6">
      <c r="A27" s="19" t="s">
        <v>27</v>
      </c>
      <c r="B27" s="14"/>
      <c r="C27" s="15">
        <v>164</v>
      </c>
      <c r="D27" s="16">
        <v>88</v>
      </c>
      <c r="E27" s="17"/>
      <c r="F27" s="18">
        <f t="shared" si="1"/>
        <v>186.363636363636</v>
      </c>
    </row>
    <row r="28" ht="21" customHeight="1" spans="1:6">
      <c r="A28" s="19" t="s">
        <v>28</v>
      </c>
      <c r="B28" s="14"/>
      <c r="C28" s="15">
        <v>154</v>
      </c>
      <c r="D28" s="16"/>
      <c r="E28" s="17"/>
      <c r="F28" s="18"/>
    </row>
    <row r="29" ht="21" customHeight="1" spans="1:6">
      <c r="A29" s="19" t="s">
        <v>29</v>
      </c>
      <c r="B29" s="14"/>
      <c r="C29" s="15">
        <v>69</v>
      </c>
      <c r="D29" s="16">
        <v>64</v>
      </c>
      <c r="E29" s="17"/>
      <c r="F29" s="18">
        <f t="shared" si="1"/>
        <v>107.8125</v>
      </c>
    </row>
    <row r="30" ht="21" customHeight="1" spans="1:6">
      <c r="A30" s="19" t="s">
        <v>16</v>
      </c>
      <c r="B30" s="14"/>
      <c r="C30" s="15">
        <v>2057</v>
      </c>
      <c r="D30" s="16">
        <v>58</v>
      </c>
      <c r="E30" s="17"/>
      <c r="F30" s="18">
        <f t="shared" si="1"/>
        <v>3546.55172413793</v>
      </c>
    </row>
    <row r="31" ht="21" customHeight="1" spans="1:6">
      <c r="A31" s="19" t="s">
        <v>30</v>
      </c>
      <c r="B31" s="14"/>
      <c r="C31" s="15">
        <v>22062</v>
      </c>
      <c r="D31" s="16">
        <v>15166</v>
      </c>
      <c r="E31" s="17"/>
      <c r="F31" s="18">
        <f t="shared" si="1"/>
        <v>145.470130555189</v>
      </c>
    </row>
    <row r="32" ht="21" customHeight="1" spans="1:6">
      <c r="A32" s="19" t="s">
        <v>31</v>
      </c>
      <c r="B32" s="14">
        <v>1907</v>
      </c>
      <c r="C32" s="15">
        <f>SUM(C33:C36)</f>
        <v>1907</v>
      </c>
      <c r="D32" s="16">
        <v>2248</v>
      </c>
      <c r="E32" s="17">
        <f t="shared" si="0"/>
        <v>100</v>
      </c>
      <c r="F32" s="18">
        <f t="shared" si="1"/>
        <v>84.8309608540925</v>
      </c>
    </row>
    <row r="33" ht="21" customHeight="1" spans="1:6">
      <c r="A33" s="19" t="s">
        <v>11</v>
      </c>
      <c r="B33" s="14"/>
      <c r="C33" s="15"/>
      <c r="D33" s="16">
        <v>1740</v>
      </c>
      <c r="E33" s="17"/>
      <c r="F33" s="18"/>
    </row>
    <row r="34" ht="21" customHeight="1" spans="1:6">
      <c r="A34" s="19" t="s">
        <v>12</v>
      </c>
      <c r="B34" s="14"/>
      <c r="C34" s="15"/>
      <c r="D34" s="16">
        <v>472</v>
      </c>
      <c r="E34" s="17"/>
      <c r="F34" s="18"/>
    </row>
    <row r="35" ht="21" customHeight="1" spans="1:6">
      <c r="A35" s="19" t="s">
        <v>32</v>
      </c>
      <c r="B35" s="14"/>
      <c r="C35" s="15"/>
      <c r="D35" s="16">
        <v>36</v>
      </c>
      <c r="E35" s="17"/>
      <c r="F35" s="18"/>
    </row>
    <row r="36" ht="21" customHeight="1" spans="1:6">
      <c r="A36" s="19" t="s">
        <v>33</v>
      </c>
      <c r="B36" s="14"/>
      <c r="C36" s="15">
        <v>1907</v>
      </c>
      <c r="D36" s="16"/>
      <c r="E36" s="17"/>
      <c r="F36" s="18"/>
    </row>
    <row r="37" ht="21" customHeight="1" spans="1:6">
      <c r="A37" s="19" t="s">
        <v>34</v>
      </c>
      <c r="B37" s="14">
        <v>2118</v>
      </c>
      <c r="C37" s="15">
        <f>SUM(C38:C41)</f>
        <v>2118</v>
      </c>
      <c r="D37" s="16">
        <v>1559</v>
      </c>
      <c r="E37" s="17">
        <f t="shared" si="0"/>
        <v>100</v>
      </c>
      <c r="F37" s="18">
        <f t="shared" si="1"/>
        <v>135.856318152662</v>
      </c>
    </row>
    <row r="38" ht="21" customHeight="1" spans="1:6">
      <c r="A38" s="19" t="s">
        <v>11</v>
      </c>
      <c r="B38" s="14"/>
      <c r="C38" s="15">
        <v>522</v>
      </c>
      <c r="D38" s="16">
        <v>559</v>
      </c>
      <c r="E38" s="17"/>
      <c r="F38" s="18">
        <f t="shared" si="1"/>
        <v>93.3810375670841</v>
      </c>
    </row>
    <row r="39" ht="21" customHeight="1" spans="1:6">
      <c r="A39" s="19" t="s">
        <v>35</v>
      </c>
      <c r="B39" s="14"/>
      <c r="C39" s="15">
        <v>1582</v>
      </c>
      <c r="D39" s="16">
        <v>986</v>
      </c>
      <c r="E39" s="17"/>
      <c r="F39" s="18">
        <f t="shared" si="1"/>
        <v>160.446247464503</v>
      </c>
    </row>
    <row r="40" ht="21" customHeight="1" spans="1:6">
      <c r="A40" s="19" t="s">
        <v>28</v>
      </c>
      <c r="B40" s="14"/>
      <c r="C40" s="15">
        <v>2</v>
      </c>
      <c r="D40" s="16">
        <v>3</v>
      </c>
      <c r="E40" s="17"/>
      <c r="F40" s="18">
        <f t="shared" si="1"/>
        <v>66.6666666666667</v>
      </c>
    </row>
    <row r="41" ht="21" customHeight="1" spans="1:6">
      <c r="A41" s="19" t="s">
        <v>36</v>
      </c>
      <c r="B41" s="14"/>
      <c r="C41" s="15">
        <v>12</v>
      </c>
      <c r="D41" s="16">
        <v>11</v>
      </c>
      <c r="E41" s="17"/>
      <c r="F41" s="18">
        <f t="shared" si="1"/>
        <v>109.090909090909</v>
      </c>
    </row>
    <row r="42" ht="21" customHeight="1" spans="1:6">
      <c r="A42" s="19" t="s">
        <v>37</v>
      </c>
      <c r="B42" s="14">
        <v>1290</v>
      </c>
      <c r="C42" s="15">
        <f>SUM(C43:C44)</f>
        <v>1290</v>
      </c>
      <c r="D42" s="16">
        <v>1512</v>
      </c>
      <c r="E42" s="17">
        <f t="shared" si="0"/>
        <v>100</v>
      </c>
      <c r="F42" s="18">
        <f t="shared" si="1"/>
        <v>85.3174603174603</v>
      </c>
    </row>
    <row r="43" ht="21" customHeight="1" spans="1:6">
      <c r="A43" s="19" t="s">
        <v>11</v>
      </c>
      <c r="B43" s="14"/>
      <c r="C43" s="15">
        <v>1163</v>
      </c>
      <c r="D43" s="16">
        <v>1442</v>
      </c>
      <c r="E43" s="17"/>
      <c r="F43" s="18">
        <f t="shared" si="1"/>
        <v>80.6518723994452</v>
      </c>
    </row>
    <row r="44" ht="21" customHeight="1" spans="1:6">
      <c r="A44" s="19" t="s">
        <v>38</v>
      </c>
      <c r="B44" s="14"/>
      <c r="C44" s="15">
        <v>127</v>
      </c>
      <c r="D44" s="16">
        <v>70</v>
      </c>
      <c r="E44" s="17"/>
      <c r="F44" s="18">
        <f t="shared" si="1"/>
        <v>181.428571428571</v>
      </c>
    </row>
    <row r="45" ht="21" customHeight="1" spans="1:6">
      <c r="A45" s="19" t="s">
        <v>39</v>
      </c>
      <c r="B45" s="14">
        <v>2535</v>
      </c>
      <c r="C45" s="15">
        <f>SUM(C46:C48)</f>
        <v>2535</v>
      </c>
      <c r="D45" s="16">
        <v>1589</v>
      </c>
      <c r="E45" s="17">
        <f t="shared" si="0"/>
        <v>100</v>
      </c>
      <c r="F45" s="18">
        <f t="shared" si="1"/>
        <v>159.534298300818</v>
      </c>
    </row>
    <row r="46" ht="21" customHeight="1" spans="1:6">
      <c r="A46" s="19" t="s">
        <v>11</v>
      </c>
      <c r="B46" s="14"/>
      <c r="C46" s="15">
        <v>641</v>
      </c>
      <c r="D46" s="16">
        <v>989</v>
      </c>
      <c r="E46" s="17"/>
      <c r="F46" s="18">
        <f t="shared" si="1"/>
        <v>64.8129423660263</v>
      </c>
    </row>
    <row r="47" ht="21" customHeight="1" spans="1:6">
      <c r="A47" s="19" t="s">
        <v>40</v>
      </c>
      <c r="B47" s="14"/>
      <c r="C47" s="15">
        <v>1889</v>
      </c>
      <c r="D47" s="16">
        <v>588</v>
      </c>
      <c r="E47" s="17"/>
      <c r="F47" s="18">
        <f t="shared" si="1"/>
        <v>321.258503401361</v>
      </c>
    </row>
    <row r="48" ht="21" customHeight="1" spans="1:6">
      <c r="A48" s="19" t="s">
        <v>41</v>
      </c>
      <c r="B48" s="14"/>
      <c r="C48" s="15">
        <v>5</v>
      </c>
      <c r="D48" s="16">
        <v>12</v>
      </c>
      <c r="E48" s="17"/>
      <c r="F48" s="18">
        <f t="shared" si="1"/>
        <v>41.6666666666667</v>
      </c>
    </row>
    <row r="49" ht="21" customHeight="1" spans="1:6">
      <c r="A49" s="19" t="s">
        <v>42</v>
      </c>
      <c r="B49" s="14">
        <v>101</v>
      </c>
      <c r="C49" s="15">
        <f>SUM(C50)</f>
        <v>101</v>
      </c>
      <c r="D49" s="16">
        <v>24</v>
      </c>
      <c r="E49" s="17">
        <f t="shared" si="0"/>
        <v>100</v>
      </c>
      <c r="F49" s="18">
        <f t="shared" si="1"/>
        <v>420.833333333333</v>
      </c>
    </row>
    <row r="50" ht="21" customHeight="1" spans="1:6">
      <c r="A50" s="19" t="s">
        <v>43</v>
      </c>
      <c r="B50" s="14"/>
      <c r="C50" s="15">
        <v>101</v>
      </c>
      <c r="D50" s="16">
        <v>24</v>
      </c>
      <c r="E50" s="17"/>
      <c r="F50" s="18">
        <f t="shared" si="1"/>
        <v>420.833333333333</v>
      </c>
    </row>
    <row r="51" ht="21" customHeight="1" spans="1:6">
      <c r="A51" s="19" t="s">
        <v>44</v>
      </c>
      <c r="B51" s="14">
        <v>34</v>
      </c>
      <c r="C51" s="15">
        <f>SUM(C52)</f>
        <v>34</v>
      </c>
      <c r="D51" s="16">
        <v>1</v>
      </c>
      <c r="E51" s="17">
        <f t="shared" si="0"/>
        <v>100</v>
      </c>
      <c r="F51" s="18">
        <f t="shared" si="1"/>
        <v>3400</v>
      </c>
    </row>
    <row r="52" ht="21" customHeight="1" spans="1:6">
      <c r="A52" s="19" t="s">
        <v>45</v>
      </c>
      <c r="B52" s="14"/>
      <c r="C52" s="15">
        <v>34</v>
      </c>
      <c r="D52" s="16">
        <v>1</v>
      </c>
      <c r="E52" s="17"/>
      <c r="F52" s="18">
        <f t="shared" si="1"/>
        <v>3400</v>
      </c>
    </row>
    <row r="53" ht="21" customHeight="1" spans="1:6">
      <c r="A53" s="19" t="s">
        <v>46</v>
      </c>
      <c r="B53" s="14">
        <v>8</v>
      </c>
      <c r="C53" s="15">
        <f>SUM(C54)</f>
        <v>8</v>
      </c>
      <c r="D53" s="16">
        <v>12</v>
      </c>
      <c r="E53" s="17">
        <f t="shared" si="0"/>
        <v>100</v>
      </c>
      <c r="F53" s="18">
        <f t="shared" si="1"/>
        <v>66.6666666666667</v>
      </c>
    </row>
    <row r="54" ht="21" customHeight="1" spans="1:6">
      <c r="A54" s="19" t="s">
        <v>47</v>
      </c>
      <c r="B54" s="14"/>
      <c r="C54" s="15">
        <v>8</v>
      </c>
      <c r="D54" s="16">
        <v>12</v>
      </c>
      <c r="E54" s="17"/>
      <c r="F54" s="18">
        <f t="shared" si="1"/>
        <v>66.6666666666667</v>
      </c>
    </row>
    <row r="55" ht="21" customHeight="1" spans="1:6">
      <c r="A55" s="19" t="s">
        <v>48</v>
      </c>
      <c r="B55" s="14">
        <v>4714</v>
      </c>
      <c r="C55" s="15">
        <f>SUM(C56:C58)</f>
        <v>4714</v>
      </c>
      <c r="D55" s="16">
        <v>1832</v>
      </c>
      <c r="E55" s="17">
        <f t="shared" si="0"/>
        <v>100</v>
      </c>
      <c r="F55" s="18">
        <f t="shared" si="1"/>
        <v>257.314410480349</v>
      </c>
    </row>
    <row r="56" ht="21" customHeight="1" spans="1:6">
      <c r="A56" s="19" t="s">
        <v>11</v>
      </c>
      <c r="B56" s="14"/>
      <c r="C56" s="15">
        <v>4420</v>
      </c>
      <c r="D56" s="16">
        <v>997</v>
      </c>
      <c r="E56" s="17"/>
      <c r="F56" s="18">
        <f t="shared" si="1"/>
        <v>443.32998996991</v>
      </c>
    </row>
    <row r="57" ht="21" customHeight="1" spans="1:6">
      <c r="A57" s="19" t="s">
        <v>12</v>
      </c>
      <c r="B57" s="14"/>
      <c r="C57" s="15">
        <v>12</v>
      </c>
      <c r="D57" s="16">
        <v>1</v>
      </c>
      <c r="E57" s="17"/>
      <c r="F57" s="18">
        <f t="shared" si="1"/>
        <v>1200</v>
      </c>
    </row>
    <row r="58" ht="21" customHeight="1" spans="1:6">
      <c r="A58" s="19" t="s">
        <v>49</v>
      </c>
      <c r="B58" s="14"/>
      <c r="C58" s="15">
        <v>282</v>
      </c>
      <c r="D58" s="16">
        <v>834</v>
      </c>
      <c r="E58" s="17"/>
      <c r="F58" s="18">
        <f t="shared" si="1"/>
        <v>33.8129496402878</v>
      </c>
    </row>
    <row r="59" ht="21" customHeight="1" spans="1:6">
      <c r="A59" s="19" t="s">
        <v>50</v>
      </c>
      <c r="B59" s="14">
        <v>5474</v>
      </c>
      <c r="C59" s="15">
        <f>SUM(C60:C61)</f>
        <v>5474</v>
      </c>
      <c r="D59" s="16">
        <v>5318</v>
      </c>
      <c r="E59" s="17">
        <f t="shared" si="0"/>
        <v>100</v>
      </c>
      <c r="F59" s="18">
        <f t="shared" si="1"/>
        <v>102.933433621662</v>
      </c>
    </row>
    <row r="60" ht="21" customHeight="1" spans="1:6">
      <c r="A60" s="19" t="s">
        <v>11</v>
      </c>
      <c r="B60" s="14"/>
      <c r="C60" s="15">
        <v>1081</v>
      </c>
      <c r="D60" s="16">
        <v>1396</v>
      </c>
      <c r="E60" s="17"/>
      <c r="F60" s="18">
        <f t="shared" si="1"/>
        <v>77.4355300859599</v>
      </c>
    </row>
    <row r="61" ht="21" customHeight="1" spans="1:6">
      <c r="A61" s="19" t="s">
        <v>51</v>
      </c>
      <c r="B61" s="14"/>
      <c r="C61" s="15">
        <v>4393</v>
      </c>
      <c r="D61" s="16">
        <v>3922</v>
      </c>
      <c r="E61" s="17"/>
      <c r="F61" s="18">
        <f t="shared" si="1"/>
        <v>112.009178990311</v>
      </c>
    </row>
    <row r="62" ht="21" customHeight="1" spans="1:6">
      <c r="A62" s="19" t="s">
        <v>52</v>
      </c>
      <c r="B62" s="14">
        <v>1682</v>
      </c>
      <c r="C62" s="15">
        <f>SUM(C63:C64)</f>
        <v>1674</v>
      </c>
      <c r="D62" s="16">
        <v>1822</v>
      </c>
      <c r="E62" s="17">
        <f t="shared" si="0"/>
        <v>99.5243757431629</v>
      </c>
      <c r="F62" s="18">
        <f t="shared" si="1"/>
        <v>91.8770581778266</v>
      </c>
    </row>
    <row r="63" ht="21" customHeight="1" spans="1:6">
      <c r="A63" s="19" t="s">
        <v>11</v>
      </c>
      <c r="B63" s="14"/>
      <c r="C63" s="15">
        <v>1013</v>
      </c>
      <c r="D63" s="16">
        <v>1350</v>
      </c>
      <c r="E63" s="17"/>
      <c r="F63" s="18">
        <f t="shared" si="1"/>
        <v>75.037037037037</v>
      </c>
    </row>
    <row r="64" ht="21" customHeight="1" spans="1:6">
      <c r="A64" s="19" t="s">
        <v>53</v>
      </c>
      <c r="B64" s="14"/>
      <c r="C64" s="15">
        <v>661</v>
      </c>
      <c r="D64" s="16">
        <v>472</v>
      </c>
      <c r="E64" s="17"/>
      <c r="F64" s="18">
        <f t="shared" si="1"/>
        <v>140.042372881356</v>
      </c>
    </row>
    <row r="65" ht="21" customHeight="1" spans="1:6">
      <c r="A65" s="19" t="s">
        <v>54</v>
      </c>
      <c r="B65" s="14">
        <v>33</v>
      </c>
      <c r="C65" s="15">
        <f>SUM(C66:C67)</f>
        <v>33</v>
      </c>
      <c r="D65" s="16">
        <v>43</v>
      </c>
      <c r="E65" s="17">
        <f t="shared" si="0"/>
        <v>100</v>
      </c>
      <c r="F65" s="18">
        <f t="shared" si="1"/>
        <v>76.7441860465116</v>
      </c>
    </row>
    <row r="66" ht="21" customHeight="1" spans="1:6">
      <c r="A66" s="19" t="s">
        <v>55</v>
      </c>
      <c r="B66" s="14"/>
      <c r="C66" s="15">
        <v>33</v>
      </c>
      <c r="D66" s="16">
        <v>28</v>
      </c>
      <c r="E66" s="17"/>
      <c r="F66" s="18">
        <f t="shared" si="1"/>
        <v>117.857142857143</v>
      </c>
    </row>
    <row r="67" ht="21" customHeight="1" spans="1:6">
      <c r="A67" s="19" t="s">
        <v>56</v>
      </c>
      <c r="B67" s="14"/>
      <c r="C67" s="15"/>
      <c r="D67" s="16">
        <v>15</v>
      </c>
      <c r="E67" s="17"/>
      <c r="F67" s="18">
        <f t="shared" si="1"/>
        <v>0</v>
      </c>
    </row>
    <row r="68" ht="21" customHeight="1" spans="1:6">
      <c r="A68" s="19" t="s">
        <v>57</v>
      </c>
      <c r="B68" s="14">
        <v>44</v>
      </c>
      <c r="C68" s="15">
        <f>SUM(C69:C70)</f>
        <v>44</v>
      </c>
      <c r="D68" s="16">
        <v>2</v>
      </c>
      <c r="E68" s="17">
        <f t="shared" si="0"/>
        <v>100</v>
      </c>
      <c r="F68" s="18">
        <f t="shared" si="1"/>
        <v>2200</v>
      </c>
    </row>
    <row r="69" ht="21" customHeight="1" spans="1:6">
      <c r="A69" s="19" t="s">
        <v>58</v>
      </c>
      <c r="B69" s="14"/>
      <c r="C69" s="15">
        <v>7</v>
      </c>
      <c r="D69" s="16">
        <v>2</v>
      </c>
      <c r="E69" s="17"/>
      <c r="F69" s="18">
        <f t="shared" si="1"/>
        <v>350</v>
      </c>
    </row>
    <row r="70" ht="21" customHeight="1" spans="1:6">
      <c r="A70" s="19" t="s">
        <v>59</v>
      </c>
      <c r="B70" s="14"/>
      <c r="C70" s="15">
        <v>37</v>
      </c>
      <c r="D70" s="16"/>
      <c r="E70" s="17"/>
      <c r="F70" s="18"/>
    </row>
    <row r="71" ht="21" customHeight="1" spans="1:6">
      <c r="A71" s="19" t="s">
        <v>60</v>
      </c>
      <c r="B71" s="14">
        <v>111</v>
      </c>
      <c r="C71" s="15">
        <f>SUM(C72:C73)</f>
        <v>111</v>
      </c>
      <c r="D71" s="16">
        <v>15</v>
      </c>
      <c r="E71" s="17">
        <f t="shared" si="0"/>
        <v>100</v>
      </c>
      <c r="F71" s="18">
        <f t="shared" ref="F71:F134" si="2">(C71/D71)*100</f>
        <v>740</v>
      </c>
    </row>
    <row r="72" ht="21" customHeight="1" spans="1:6">
      <c r="A72" s="19" t="s">
        <v>12</v>
      </c>
      <c r="B72" s="14"/>
      <c r="C72" s="15">
        <v>104</v>
      </c>
      <c r="D72" s="16"/>
      <c r="E72" s="17"/>
      <c r="F72" s="18"/>
    </row>
    <row r="73" ht="21" customHeight="1" spans="1:6">
      <c r="A73" s="19" t="s">
        <v>61</v>
      </c>
      <c r="B73" s="14"/>
      <c r="C73" s="15">
        <v>7</v>
      </c>
      <c r="D73" s="16">
        <v>15</v>
      </c>
      <c r="E73" s="17"/>
      <c r="F73" s="18">
        <f t="shared" si="2"/>
        <v>46.6666666666667</v>
      </c>
    </row>
    <row r="74" ht="21" customHeight="1" spans="1:6">
      <c r="A74" s="19" t="s">
        <v>62</v>
      </c>
      <c r="B74" s="14"/>
      <c r="C74" s="15"/>
      <c r="D74" s="16">
        <v>8</v>
      </c>
      <c r="E74" s="17"/>
      <c r="F74" s="18"/>
    </row>
    <row r="75" ht="21" customHeight="1" spans="1:6">
      <c r="A75" s="19" t="s">
        <v>63</v>
      </c>
      <c r="B75" s="14"/>
      <c r="C75" s="15"/>
      <c r="D75" s="16">
        <v>8</v>
      </c>
      <c r="E75" s="17"/>
      <c r="F75" s="18"/>
    </row>
    <row r="76" ht="21" customHeight="1" spans="1:6">
      <c r="A76" s="19" t="s">
        <v>64</v>
      </c>
      <c r="B76" s="14">
        <v>2368</v>
      </c>
      <c r="C76" s="15">
        <f>SUM(C77:C83)</f>
        <v>2357</v>
      </c>
      <c r="D76" s="16">
        <v>2678</v>
      </c>
      <c r="E76" s="17">
        <f t="shared" si="0"/>
        <v>99.535472972973</v>
      </c>
      <c r="F76" s="18">
        <f t="shared" si="2"/>
        <v>88.0134428678118</v>
      </c>
    </row>
    <row r="77" ht="21" customHeight="1" spans="1:6">
      <c r="A77" s="19" t="s">
        <v>11</v>
      </c>
      <c r="B77" s="14"/>
      <c r="C77" s="15">
        <v>1318</v>
      </c>
      <c r="D77" s="16">
        <v>1799</v>
      </c>
      <c r="E77" s="17"/>
      <c r="F77" s="18">
        <f t="shared" si="2"/>
        <v>73.2629238465814</v>
      </c>
    </row>
    <row r="78" ht="21" customHeight="1" spans="1:6">
      <c r="A78" s="19" t="s">
        <v>65</v>
      </c>
      <c r="B78" s="14"/>
      <c r="C78" s="15">
        <v>241</v>
      </c>
      <c r="D78" s="16">
        <v>17</v>
      </c>
      <c r="E78" s="17"/>
      <c r="F78" s="18">
        <f t="shared" si="2"/>
        <v>1417.64705882353</v>
      </c>
    </row>
    <row r="79" ht="21" customHeight="1" spans="1:6">
      <c r="A79" s="19" t="s">
        <v>66</v>
      </c>
      <c r="B79" s="14"/>
      <c r="C79" s="15">
        <v>54</v>
      </c>
      <c r="D79" s="16">
        <v>15</v>
      </c>
      <c r="E79" s="17"/>
      <c r="F79" s="18">
        <f t="shared" si="2"/>
        <v>360</v>
      </c>
    </row>
    <row r="80" ht="21" customHeight="1" spans="1:6">
      <c r="A80" s="19" t="s">
        <v>67</v>
      </c>
      <c r="B80" s="14"/>
      <c r="C80" s="15">
        <v>108</v>
      </c>
      <c r="D80" s="16">
        <v>120</v>
      </c>
      <c r="E80" s="17"/>
      <c r="F80" s="18">
        <f t="shared" si="2"/>
        <v>90</v>
      </c>
    </row>
    <row r="81" ht="21" customHeight="1" spans="1:6">
      <c r="A81" s="19" t="s">
        <v>68</v>
      </c>
      <c r="B81" s="14"/>
      <c r="C81" s="15">
        <v>81</v>
      </c>
      <c r="D81" s="16">
        <v>53</v>
      </c>
      <c r="E81" s="17"/>
      <c r="F81" s="18">
        <f t="shared" si="2"/>
        <v>152.830188679245</v>
      </c>
    </row>
    <row r="82" ht="21" customHeight="1" spans="1:6">
      <c r="A82" s="19" t="s">
        <v>69</v>
      </c>
      <c r="B82" s="14"/>
      <c r="C82" s="15">
        <v>152</v>
      </c>
      <c r="D82" s="16">
        <v>141</v>
      </c>
      <c r="E82" s="17"/>
      <c r="F82" s="18">
        <f t="shared" si="2"/>
        <v>107.801418439716</v>
      </c>
    </row>
    <row r="83" ht="21" customHeight="1" spans="1:6">
      <c r="A83" s="19" t="s">
        <v>70</v>
      </c>
      <c r="B83" s="14"/>
      <c r="C83" s="15">
        <v>403</v>
      </c>
      <c r="D83" s="16">
        <v>533</v>
      </c>
      <c r="E83" s="17"/>
      <c r="F83" s="18">
        <f t="shared" si="2"/>
        <v>75.609756097561</v>
      </c>
    </row>
    <row r="84" ht="21" customHeight="1" spans="1:6">
      <c r="A84" s="19" t="s">
        <v>71</v>
      </c>
      <c r="B84" s="14">
        <v>701</v>
      </c>
      <c r="C84" s="15">
        <f>SUM(C85)</f>
        <v>701</v>
      </c>
      <c r="D84" s="16">
        <v>1242</v>
      </c>
      <c r="E84" s="17">
        <f t="shared" ref="E84:E140" si="3">(C84/B84)*100</f>
        <v>100</v>
      </c>
      <c r="F84" s="18">
        <f t="shared" si="2"/>
        <v>56.4412238325282</v>
      </c>
    </row>
    <row r="85" ht="21" customHeight="1" spans="1:6">
      <c r="A85" s="19" t="s">
        <v>72</v>
      </c>
      <c r="B85" s="14"/>
      <c r="C85" s="15">
        <v>701</v>
      </c>
      <c r="D85" s="16">
        <v>1242</v>
      </c>
      <c r="E85" s="17"/>
      <c r="F85" s="18">
        <f t="shared" si="2"/>
        <v>56.4412238325282</v>
      </c>
    </row>
    <row r="86" ht="21" customHeight="1" spans="1:6">
      <c r="A86" s="13" t="s">
        <v>73</v>
      </c>
      <c r="B86" s="14"/>
      <c r="C86" s="15"/>
      <c r="D86" s="16">
        <v>100</v>
      </c>
      <c r="E86" s="17"/>
      <c r="F86" s="18"/>
    </row>
    <row r="87" ht="21" customHeight="1" spans="1:6">
      <c r="A87" s="13" t="s">
        <v>74</v>
      </c>
      <c r="B87" s="14">
        <v>29098</v>
      </c>
      <c r="C87" s="15">
        <v>28513</v>
      </c>
      <c r="D87" s="16">
        <v>30252</v>
      </c>
      <c r="E87" s="17">
        <f t="shared" si="3"/>
        <v>97.9895525465668</v>
      </c>
      <c r="F87" s="18">
        <f t="shared" si="2"/>
        <v>94.2516197276213</v>
      </c>
    </row>
    <row r="88" ht="21" customHeight="1" spans="1:6">
      <c r="A88" s="13" t="s">
        <v>75</v>
      </c>
      <c r="B88" s="14">
        <f>B89+B92+B98+B104+B108+B100+B102</f>
        <v>88938</v>
      </c>
      <c r="C88" s="15">
        <f>C89+C92+C98+C104+C108+C100+C102</f>
        <v>79284</v>
      </c>
      <c r="D88" s="16">
        <f>D89+D92+D98+D100+D102+D104+D108</f>
        <v>68379</v>
      </c>
      <c r="E88" s="17">
        <f t="shared" si="3"/>
        <v>89.1452472508939</v>
      </c>
      <c r="F88" s="18">
        <f t="shared" si="2"/>
        <v>115.947878734699</v>
      </c>
    </row>
    <row r="89" ht="21" customHeight="1" spans="1:6">
      <c r="A89" s="19" t="s">
        <v>76</v>
      </c>
      <c r="B89" s="14">
        <v>777</v>
      </c>
      <c r="C89" s="15">
        <f>SUM(C90:C91)</f>
        <v>777</v>
      </c>
      <c r="D89" s="16">
        <v>782</v>
      </c>
      <c r="E89" s="17">
        <f t="shared" si="3"/>
        <v>100</v>
      </c>
      <c r="F89" s="18">
        <f t="shared" si="2"/>
        <v>99.3606138107417</v>
      </c>
    </row>
    <row r="90" ht="21" customHeight="1" spans="1:6">
      <c r="A90" s="19" t="s">
        <v>11</v>
      </c>
      <c r="B90" s="14"/>
      <c r="C90" s="15">
        <v>751</v>
      </c>
      <c r="D90" s="16">
        <v>782</v>
      </c>
      <c r="E90" s="17"/>
      <c r="F90" s="18">
        <f t="shared" si="2"/>
        <v>96.0358056265985</v>
      </c>
    </row>
    <row r="91" ht="21" customHeight="1" spans="1:6">
      <c r="A91" s="19" t="s">
        <v>77</v>
      </c>
      <c r="B91" s="14"/>
      <c r="C91" s="15">
        <v>26</v>
      </c>
      <c r="D91" s="16"/>
      <c r="E91" s="17"/>
      <c r="F91" s="18"/>
    </row>
    <row r="92" ht="21" customHeight="1" spans="1:6">
      <c r="A92" s="19" t="s">
        <v>78</v>
      </c>
      <c r="B92" s="14">
        <v>75129</v>
      </c>
      <c r="C92" s="15">
        <f>SUM(C93:C97)</f>
        <v>74154</v>
      </c>
      <c r="D92" s="16">
        <v>57581</v>
      </c>
      <c r="E92" s="17">
        <f t="shared" si="3"/>
        <v>98.7022321606836</v>
      </c>
      <c r="F92" s="18">
        <f t="shared" si="2"/>
        <v>128.7820635279</v>
      </c>
    </row>
    <row r="93" ht="21" customHeight="1" spans="1:6">
      <c r="A93" s="19" t="s">
        <v>79</v>
      </c>
      <c r="B93" s="14"/>
      <c r="C93" s="15">
        <v>8911</v>
      </c>
      <c r="D93" s="16">
        <v>9147</v>
      </c>
      <c r="E93" s="17"/>
      <c r="F93" s="18">
        <f t="shared" si="2"/>
        <v>97.4199190991582</v>
      </c>
    </row>
    <row r="94" ht="21" customHeight="1" spans="1:6">
      <c r="A94" s="19" t="s">
        <v>80</v>
      </c>
      <c r="B94" s="14"/>
      <c r="C94" s="15">
        <v>27769</v>
      </c>
      <c r="D94" s="16">
        <v>20113</v>
      </c>
      <c r="E94" s="17"/>
      <c r="F94" s="18">
        <f t="shared" si="2"/>
        <v>138.064933127828</v>
      </c>
    </row>
    <row r="95" ht="21" customHeight="1" spans="1:6">
      <c r="A95" s="19" t="s">
        <v>81</v>
      </c>
      <c r="B95" s="14"/>
      <c r="C95" s="15">
        <v>6240</v>
      </c>
      <c r="D95" s="16">
        <v>7278</v>
      </c>
      <c r="E95" s="17"/>
      <c r="F95" s="18">
        <f t="shared" si="2"/>
        <v>85.7378400659522</v>
      </c>
    </row>
    <row r="96" ht="21" customHeight="1" spans="1:6">
      <c r="A96" s="19" t="s">
        <v>82</v>
      </c>
      <c r="B96" s="14"/>
      <c r="C96" s="15">
        <v>3699</v>
      </c>
      <c r="D96" s="16">
        <v>3407</v>
      </c>
      <c r="E96" s="17"/>
      <c r="F96" s="18">
        <f t="shared" si="2"/>
        <v>108.570589961843</v>
      </c>
    </row>
    <row r="97" ht="21" customHeight="1" spans="1:6">
      <c r="A97" s="19" t="s">
        <v>83</v>
      </c>
      <c r="B97" s="14"/>
      <c r="C97" s="15">
        <v>27535</v>
      </c>
      <c r="D97" s="16">
        <v>17636</v>
      </c>
      <c r="E97" s="17"/>
      <c r="F97" s="18">
        <f t="shared" si="2"/>
        <v>156.129507824904</v>
      </c>
    </row>
    <row r="98" ht="21" customHeight="1" spans="1:6">
      <c r="A98" s="19" t="s">
        <v>84</v>
      </c>
      <c r="B98" s="14">
        <v>49</v>
      </c>
      <c r="C98" s="15">
        <f>SUM(C99)</f>
        <v>42</v>
      </c>
      <c r="D98" s="16"/>
      <c r="E98" s="17">
        <f t="shared" si="3"/>
        <v>85.7142857142857</v>
      </c>
      <c r="F98" s="18"/>
    </row>
    <row r="99" ht="21" customHeight="1" spans="1:6">
      <c r="A99" s="19" t="s">
        <v>85</v>
      </c>
      <c r="B99" s="14"/>
      <c r="C99" s="15">
        <v>42</v>
      </c>
      <c r="D99" s="16"/>
      <c r="E99" s="17"/>
      <c r="F99" s="18"/>
    </row>
    <row r="100" ht="21" customHeight="1" spans="1:6">
      <c r="A100" s="19" t="s">
        <v>86</v>
      </c>
      <c r="B100" s="14">
        <v>4</v>
      </c>
      <c r="C100" s="15">
        <f>SUM(C101)</f>
        <v>4</v>
      </c>
      <c r="D100" s="16">
        <v>7</v>
      </c>
      <c r="E100" s="17">
        <f t="shared" si="3"/>
        <v>100</v>
      </c>
      <c r="F100" s="18">
        <f t="shared" si="2"/>
        <v>57.1428571428571</v>
      </c>
    </row>
    <row r="101" ht="21" customHeight="1" spans="1:6">
      <c r="A101" s="19" t="s">
        <v>87</v>
      </c>
      <c r="B101" s="14"/>
      <c r="C101" s="15">
        <v>4</v>
      </c>
      <c r="D101" s="16">
        <v>7</v>
      </c>
      <c r="E101" s="17"/>
      <c r="F101" s="18">
        <f t="shared" si="2"/>
        <v>57.1428571428571</v>
      </c>
    </row>
    <row r="102" ht="21" customHeight="1" spans="1:6">
      <c r="A102" s="19" t="s">
        <v>88</v>
      </c>
      <c r="B102" s="14">
        <v>57</v>
      </c>
      <c r="C102" s="15">
        <f>SUM(C103)</f>
        <v>57</v>
      </c>
      <c r="D102" s="16">
        <v>26</v>
      </c>
      <c r="E102" s="17">
        <f t="shared" si="3"/>
        <v>100</v>
      </c>
      <c r="F102" s="18">
        <f t="shared" si="2"/>
        <v>219.230769230769</v>
      </c>
    </row>
    <row r="103" ht="21" customHeight="1" spans="1:6">
      <c r="A103" s="19" t="s">
        <v>89</v>
      </c>
      <c r="B103" s="14"/>
      <c r="C103" s="15">
        <v>57</v>
      </c>
      <c r="D103" s="16">
        <v>26</v>
      </c>
      <c r="E103" s="17"/>
      <c r="F103" s="18">
        <f t="shared" si="2"/>
        <v>219.230769230769</v>
      </c>
    </row>
    <row r="104" ht="21" customHeight="1" spans="1:6">
      <c r="A104" s="19" t="s">
        <v>90</v>
      </c>
      <c r="B104" s="14">
        <v>12922</v>
      </c>
      <c r="C104" s="15">
        <f>SUM(C105:C107)</f>
        <v>4250</v>
      </c>
      <c r="D104" s="16">
        <v>9924</v>
      </c>
      <c r="E104" s="17">
        <f t="shared" si="3"/>
        <v>32.8896455657019</v>
      </c>
      <c r="F104" s="18">
        <f t="shared" si="2"/>
        <v>42.8254735993551</v>
      </c>
    </row>
    <row r="105" ht="21" customHeight="1" spans="1:6">
      <c r="A105" s="19" t="s">
        <v>91</v>
      </c>
      <c r="B105" s="14"/>
      <c r="C105" s="15">
        <v>2150</v>
      </c>
      <c r="D105" s="16">
        <v>8462</v>
      </c>
      <c r="E105" s="17"/>
      <c r="F105" s="18">
        <f t="shared" si="2"/>
        <v>25.4077050342709</v>
      </c>
    </row>
    <row r="106" ht="21" customHeight="1" spans="1:6">
      <c r="A106" s="19" t="s">
        <v>92</v>
      </c>
      <c r="B106" s="14"/>
      <c r="C106" s="15">
        <v>600</v>
      </c>
      <c r="D106" s="16">
        <v>1000</v>
      </c>
      <c r="E106" s="17"/>
      <c r="F106" s="18">
        <f t="shared" si="2"/>
        <v>60</v>
      </c>
    </row>
    <row r="107" ht="21" customHeight="1" spans="1:6">
      <c r="A107" s="19" t="s">
        <v>93</v>
      </c>
      <c r="B107" s="14"/>
      <c r="C107" s="15">
        <v>1500</v>
      </c>
      <c r="D107" s="16">
        <v>462</v>
      </c>
      <c r="E107" s="17"/>
      <c r="F107" s="18">
        <f t="shared" si="2"/>
        <v>324.675324675325</v>
      </c>
    </row>
    <row r="108" ht="21" customHeight="1" spans="1:6">
      <c r="A108" s="19" t="s">
        <v>94</v>
      </c>
      <c r="B108" s="14"/>
      <c r="C108" s="15"/>
      <c r="D108" s="16">
        <v>59</v>
      </c>
      <c r="E108" s="17"/>
      <c r="F108" s="18"/>
    </row>
    <row r="109" ht="21" customHeight="1" spans="1:6">
      <c r="A109" s="19" t="s">
        <v>95</v>
      </c>
      <c r="B109" s="14"/>
      <c r="C109" s="15"/>
      <c r="D109" s="16">
        <v>59</v>
      </c>
      <c r="E109" s="17"/>
      <c r="F109" s="18"/>
    </row>
    <row r="110" ht="21" customHeight="1" spans="1:6">
      <c r="A110" s="13" t="s">
        <v>96</v>
      </c>
      <c r="B110" s="14">
        <f>B111+B114+B116+B119+B123+B125+B129</f>
        <v>27209</v>
      </c>
      <c r="C110" s="15">
        <f>C111+C114+C116+C119+C123+C125+C129</f>
        <v>27209</v>
      </c>
      <c r="D110" s="16">
        <f>D111+D114+D116+D119+D123+D125+D129</f>
        <v>26137</v>
      </c>
      <c r="E110" s="17">
        <f t="shared" si="3"/>
        <v>100</v>
      </c>
      <c r="F110" s="18">
        <f t="shared" si="2"/>
        <v>104.101465355626</v>
      </c>
    </row>
    <row r="111" ht="21" customHeight="1" spans="1:6">
      <c r="A111" s="19" t="s">
        <v>97</v>
      </c>
      <c r="B111" s="14">
        <v>6895</v>
      </c>
      <c r="C111" s="15">
        <f>SUM(C112:C113)</f>
        <v>6895</v>
      </c>
      <c r="D111" s="16">
        <v>6928</v>
      </c>
      <c r="E111" s="17">
        <f t="shared" si="3"/>
        <v>100</v>
      </c>
      <c r="F111" s="18">
        <f t="shared" si="2"/>
        <v>99.5236720554273</v>
      </c>
    </row>
    <row r="112" ht="21" customHeight="1" spans="1:6">
      <c r="A112" s="19" t="s">
        <v>11</v>
      </c>
      <c r="B112" s="14"/>
      <c r="C112" s="15">
        <v>424</v>
      </c>
      <c r="D112" s="16">
        <v>407</v>
      </c>
      <c r="E112" s="17"/>
      <c r="F112" s="18">
        <f t="shared" si="2"/>
        <v>104.176904176904</v>
      </c>
    </row>
    <row r="113" ht="21" customHeight="1" spans="1:6">
      <c r="A113" s="19" t="s">
        <v>98</v>
      </c>
      <c r="B113" s="14"/>
      <c r="C113" s="15">
        <v>6471</v>
      </c>
      <c r="D113" s="16">
        <v>6521</v>
      </c>
      <c r="E113" s="17"/>
      <c r="F113" s="18">
        <f t="shared" si="2"/>
        <v>99.2332464345959</v>
      </c>
    </row>
    <row r="114" ht="21" customHeight="1" spans="1:6">
      <c r="A114" s="19" t="s">
        <v>99</v>
      </c>
      <c r="B114" s="14"/>
      <c r="C114" s="15"/>
      <c r="D114" s="16">
        <v>150</v>
      </c>
      <c r="E114" s="17"/>
      <c r="F114" s="18"/>
    </row>
    <row r="115" ht="21" customHeight="1" spans="1:6">
      <c r="A115" s="19" t="s">
        <v>100</v>
      </c>
      <c r="B115" s="14"/>
      <c r="C115" s="15"/>
      <c r="D115" s="16">
        <v>150</v>
      </c>
      <c r="E115" s="17"/>
      <c r="F115" s="18"/>
    </row>
    <row r="116" ht="21" customHeight="1" spans="1:6">
      <c r="A116" s="19" t="s">
        <v>101</v>
      </c>
      <c r="B116" s="14"/>
      <c r="C116" s="15"/>
      <c r="D116" s="16">
        <v>2110</v>
      </c>
      <c r="E116" s="17"/>
      <c r="F116" s="18"/>
    </row>
    <row r="117" ht="21" customHeight="1" spans="1:6">
      <c r="A117" s="19" t="s">
        <v>102</v>
      </c>
      <c r="B117" s="14"/>
      <c r="C117" s="15"/>
      <c r="D117" s="16">
        <v>2100</v>
      </c>
      <c r="E117" s="17"/>
      <c r="F117" s="18"/>
    </row>
    <row r="118" ht="21" customHeight="1" spans="1:6">
      <c r="A118" s="19" t="s">
        <v>103</v>
      </c>
      <c r="B118" s="14"/>
      <c r="C118" s="15"/>
      <c r="D118" s="16">
        <v>10</v>
      </c>
      <c r="E118" s="17"/>
      <c r="F118" s="18"/>
    </row>
    <row r="119" ht="21" customHeight="1" spans="1:6">
      <c r="A119" s="19" t="s">
        <v>104</v>
      </c>
      <c r="B119" s="14">
        <v>3646</v>
      </c>
      <c r="C119" s="15">
        <f>SUM(C120:C122)</f>
        <v>3646</v>
      </c>
      <c r="D119" s="16">
        <v>3245</v>
      </c>
      <c r="E119" s="17">
        <f t="shared" si="3"/>
        <v>100</v>
      </c>
      <c r="F119" s="18">
        <f t="shared" si="2"/>
        <v>112.357473035439</v>
      </c>
    </row>
    <row r="120" ht="21" customHeight="1" spans="1:6">
      <c r="A120" s="19" t="s">
        <v>105</v>
      </c>
      <c r="B120" s="14"/>
      <c r="C120" s="15"/>
      <c r="D120" s="16">
        <v>3000</v>
      </c>
      <c r="E120" s="17"/>
      <c r="F120" s="18"/>
    </row>
    <row r="121" ht="21" customHeight="1" spans="1:6">
      <c r="A121" s="19" t="s">
        <v>106</v>
      </c>
      <c r="B121" s="14"/>
      <c r="C121" s="15">
        <v>545</v>
      </c>
      <c r="D121" s="16">
        <v>235</v>
      </c>
      <c r="E121" s="17"/>
      <c r="F121" s="18">
        <f t="shared" si="2"/>
        <v>231.914893617021</v>
      </c>
    </row>
    <row r="122" ht="21" customHeight="1" spans="1:6">
      <c r="A122" s="19" t="s">
        <v>107</v>
      </c>
      <c r="B122" s="14"/>
      <c r="C122" s="15">
        <v>3101</v>
      </c>
      <c r="D122" s="16">
        <v>10</v>
      </c>
      <c r="E122" s="17"/>
      <c r="F122" s="18">
        <f t="shared" si="2"/>
        <v>31010</v>
      </c>
    </row>
    <row r="123" ht="21" customHeight="1" spans="1:6">
      <c r="A123" s="19" t="s">
        <v>108</v>
      </c>
      <c r="B123" s="14">
        <v>4</v>
      </c>
      <c r="C123" s="15">
        <f>SUM(C124)</f>
        <v>4</v>
      </c>
      <c r="D123" s="16"/>
      <c r="E123" s="17">
        <f t="shared" si="3"/>
        <v>100</v>
      </c>
      <c r="F123" s="18"/>
    </row>
    <row r="124" ht="21" customHeight="1" spans="1:6">
      <c r="A124" s="19" t="s">
        <v>109</v>
      </c>
      <c r="B124" s="14"/>
      <c r="C124" s="15">
        <v>4</v>
      </c>
      <c r="D124" s="16"/>
      <c r="E124" s="17"/>
      <c r="F124" s="18"/>
    </row>
    <row r="125" ht="21" customHeight="1" spans="1:6">
      <c r="A125" s="19" t="s">
        <v>110</v>
      </c>
      <c r="B125" s="14">
        <v>3600</v>
      </c>
      <c r="C125" s="15">
        <f>SUM(C126:C128)</f>
        <v>3600</v>
      </c>
      <c r="D125" s="16">
        <v>1894</v>
      </c>
      <c r="E125" s="17">
        <f t="shared" si="3"/>
        <v>100</v>
      </c>
      <c r="F125" s="18">
        <f t="shared" si="2"/>
        <v>190.073917634636</v>
      </c>
    </row>
    <row r="126" ht="21" customHeight="1" spans="1:6">
      <c r="A126" s="19" t="s">
        <v>111</v>
      </c>
      <c r="B126" s="14"/>
      <c r="C126" s="15">
        <v>2900</v>
      </c>
      <c r="D126" s="16">
        <v>1344</v>
      </c>
      <c r="E126" s="17"/>
      <c r="F126" s="18">
        <f t="shared" si="2"/>
        <v>215.77380952381</v>
      </c>
    </row>
    <row r="127" ht="21" customHeight="1" spans="1:6">
      <c r="A127" s="19" t="s">
        <v>112</v>
      </c>
      <c r="B127" s="14"/>
      <c r="C127" s="15"/>
      <c r="D127" s="16">
        <v>550</v>
      </c>
      <c r="E127" s="17"/>
      <c r="F127" s="18"/>
    </row>
    <row r="128" ht="21" customHeight="1" spans="1:6">
      <c r="A128" s="19" t="s">
        <v>113</v>
      </c>
      <c r="B128" s="14"/>
      <c r="C128" s="15">
        <v>700</v>
      </c>
      <c r="D128" s="16"/>
      <c r="E128" s="17"/>
      <c r="F128" s="18"/>
    </row>
    <row r="129" ht="21" customHeight="1" spans="1:6">
      <c r="A129" s="19" t="s">
        <v>114</v>
      </c>
      <c r="B129" s="14">
        <v>13064</v>
      </c>
      <c r="C129" s="15">
        <f>SUM(C130:C131)</f>
        <v>13064</v>
      </c>
      <c r="D129" s="16">
        <v>11810</v>
      </c>
      <c r="E129" s="17">
        <f t="shared" si="3"/>
        <v>100</v>
      </c>
      <c r="F129" s="18">
        <f t="shared" si="2"/>
        <v>110.618120237087</v>
      </c>
    </row>
    <row r="130" ht="21" customHeight="1" spans="1:6">
      <c r="A130" s="19" t="s">
        <v>115</v>
      </c>
      <c r="B130" s="14"/>
      <c r="C130" s="15">
        <v>10068</v>
      </c>
      <c r="D130" s="16">
        <v>11800</v>
      </c>
      <c r="E130" s="17"/>
      <c r="F130" s="18">
        <f t="shared" si="2"/>
        <v>85.3220338983051</v>
      </c>
    </row>
    <row r="131" ht="21" customHeight="1" spans="1:6">
      <c r="A131" s="19" t="s">
        <v>116</v>
      </c>
      <c r="B131" s="14"/>
      <c r="C131" s="15">
        <v>2996</v>
      </c>
      <c r="D131" s="16">
        <v>10</v>
      </c>
      <c r="E131" s="17"/>
      <c r="F131" s="18">
        <f t="shared" si="2"/>
        <v>29960</v>
      </c>
    </row>
    <row r="132" ht="21" customHeight="1" spans="1:6">
      <c r="A132" s="13" t="s">
        <v>117</v>
      </c>
      <c r="B132" s="14">
        <f>B133+B138+B140+B145</f>
        <v>1393</v>
      </c>
      <c r="C132" s="15">
        <f>C133+C138+C140+C145</f>
        <v>950</v>
      </c>
      <c r="D132" s="16">
        <f>D133+D138+D140+D145</f>
        <v>536</v>
      </c>
      <c r="E132" s="17">
        <f t="shared" si="3"/>
        <v>68.1981335247667</v>
      </c>
      <c r="F132" s="18">
        <f t="shared" si="2"/>
        <v>177.238805970149</v>
      </c>
    </row>
    <row r="133" ht="21" customHeight="1" spans="1:6">
      <c r="A133" s="19" t="s">
        <v>118</v>
      </c>
      <c r="B133" s="14">
        <v>428</v>
      </c>
      <c r="C133" s="15">
        <f>SUM(C134:C137)</f>
        <v>358</v>
      </c>
      <c r="D133" s="16">
        <v>442</v>
      </c>
      <c r="E133" s="17">
        <f t="shared" si="3"/>
        <v>83.6448598130841</v>
      </c>
      <c r="F133" s="18">
        <f t="shared" si="2"/>
        <v>80.9954751131222</v>
      </c>
    </row>
    <row r="134" ht="21" customHeight="1" spans="1:6">
      <c r="A134" s="19" t="s">
        <v>119</v>
      </c>
      <c r="B134" s="14"/>
      <c r="C134" s="15">
        <v>151</v>
      </c>
      <c r="D134" s="16">
        <v>246</v>
      </c>
      <c r="E134" s="17"/>
      <c r="F134" s="18">
        <f t="shared" si="2"/>
        <v>61.3821138211382</v>
      </c>
    </row>
    <row r="135" ht="21" customHeight="1" spans="1:6">
      <c r="A135" s="19" t="s">
        <v>120</v>
      </c>
      <c r="B135" s="14"/>
      <c r="C135" s="15">
        <v>4</v>
      </c>
      <c r="D135" s="16">
        <v>8</v>
      </c>
      <c r="E135" s="17"/>
      <c r="F135" s="18">
        <f t="shared" ref="F135:F198" si="4">(C135/D135)*100</f>
        <v>50</v>
      </c>
    </row>
    <row r="136" ht="21" customHeight="1" spans="1:6">
      <c r="A136" s="19" t="s">
        <v>121</v>
      </c>
      <c r="B136" s="14"/>
      <c r="C136" s="15">
        <v>31</v>
      </c>
      <c r="D136" s="16">
        <v>10</v>
      </c>
      <c r="E136" s="17"/>
      <c r="F136" s="18">
        <f t="shared" si="4"/>
        <v>310</v>
      </c>
    </row>
    <row r="137" ht="21" customHeight="1" spans="1:6">
      <c r="A137" s="19" t="s">
        <v>122</v>
      </c>
      <c r="B137" s="14"/>
      <c r="C137" s="15">
        <v>172</v>
      </c>
      <c r="D137" s="16">
        <v>178</v>
      </c>
      <c r="E137" s="17"/>
      <c r="F137" s="18">
        <f t="shared" si="4"/>
        <v>96.6292134831461</v>
      </c>
    </row>
    <row r="138" ht="21" customHeight="1" spans="1:6">
      <c r="A138" s="19" t="s">
        <v>123</v>
      </c>
      <c r="B138" s="14">
        <v>1</v>
      </c>
      <c r="C138" s="15">
        <f>SUM(C139)</f>
        <v>1</v>
      </c>
      <c r="D138" s="16">
        <v>1</v>
      </c>
      <c r="E138" s="17">
        <f t="shared" si="3"/>
        <v>100</v>
      </c>
      <c r="F138" s="18">
        <f t="shared" si="4"/>
        <v>100</v>
      </c>
    </row>
    <row r="139" ht="21" customHeight="1" spans="1:6">
      <c r="A139" s="19" t="s">
        <v>124</v>
      </c>
      <c r="B139" s="14"/>
      <c r="C139" s="15">
        <v>1</v>
      </c>
      <c r="D139" s="16">
        <v>1</v>
      </c>
      <c r="E139" s="17"/>
      <c r="F139" s="18">
        <f t="shared" si="4"/>
        <v>100</v>
      </c>
    </row>
    <row r="140" ht="21" customHeight="1" spans="1:6">
      <c r="A140" s="19" t="s">
        <v>125</v>
      </c>
      <c r="B140" s="14">
        <v>294</v>
      </c>
      <c r="C140" s="15">
        <f>SUM(C141:C144)</f>
        <v>274</v>
      </c>
      <c r="D140" s="16">
        <v>60</v>
      </c>
      <c r="E140" s="17">
        <f t="shared" si="3"/>
        <v>93.1972789115646</v>
      </c>
      <c r="F140" s="18">
        <f t="shared" si="4"/>
        <v>456.666666666667</v>
      </c>
    </row>
    <row r="141" ht="21" customHeight="1" spans="1:6">
      <c r="A141" s="19" t="s">
        <v>126</v>
      </c>
      <c r="B141" s="14"/>
      <c r="C141" s="15"/>
      <c r="D141" s="16">
        <v>60</v>
      </c>
      <c r="E141" s="17"/>
      <c r="F141" s="18"/>
    </row>
    <row r="142" ht="21" customHeight="1" spans="1:6">
      <c r="A142" s="19" t="s">
        <v>127</v>
      </c>
      <c r="B142" s="14"/>
      <c r="C142" s="15">
        <v>17</v>
      </c>
      <c r="D142" s="16"/>
      <c r="E142" s="17"/>
      <c r="F142" s="18"/>
    </row>
    <row r="143" ht="21" customHeight="1" spans="1:6">
      <c r="A143" s="19" t="s">
        <v>128</v>
      </c>
      <c r="B143" s="14"/>
      <c r="C143" s="15">
        <v>200</v>
      </c>
      <c r="D143" s="16"/>
      <c r="E143" s="17"/>
      <c r="F143" s="18"/>
    </row>
    <row r="144" ht="21" customHeight="1" spans="1:6">
      <c r="A144" s="19" t="s">
        <v>129</v>
      </c>
      <c r="B144" s="14"/>
      <c r="C144" s="15">
        <v>57</v>
      </c>
      <c r="D144" s="16"/>
      <c r="E144" s="17"/>
      <c r="F144" s="18"/>
    </row>
    <row r="145" ht="21" customHeight="1" spans="1:6">
      <c r="A145" s="19" t="s">
        <v>130</v>
      </c>
      <c r="B145" s="14">
        <v>670</v>
      </c>
      <c r="C145" s="15">
        <f>SUM(C146:C147)</f>
        <v>317</v>
      </c>
      <c r="D145" s="16">
        <v>33</v>
      </c>
      <c r="E145" s="17">
        <f t="shared" ref="E145:E204" si="5">(C145/B145)*100</f>
        <v>47.3134328358209</v>
      </c>
      <c r="F145" s="18">
        <f t="shared" si="4"/>
        <v>960.606060606061</v>
      </c>
    </row>
    <row r="146" ht="21" customHeight="1" spans="1:6">
      <c r="A146" s="19" t="s">
        <v>131</v>
      </c>
      <c r="B146" s="14"/>
      <c r="C146" s="15">
        <v>150</v>
      </c>
      <c r="D146" s="16"/>
      <c r="E146" s="17"/>
      <c r="F146" s="18"/>
    </row>
    <row r="147" ht="21" customHeight="1" spans="1:6">
      <c r="A147" s="19" t="s">
        <v>132</v>
      </c>
      <c r="B147" s="14"/>
      <c r="C147" s="15">
        <v>167</v>
      </c>
      <c r="D147" s="16">
        <v>33</v>
      </c>
      <c r="E147" s="17"/>
      <c r="F147" s="18">
        <f t="shared" si="4"/>
        <v>506.060606060606</v>
      </c>
    </row>
    <row r="148" ht="21" customHeight="1" spans="1:6">
      <c r="A148" s="13" t="s">
        <v>133</v>
      </c>
      <c r="B148" s="14">
        <f>B149+B154+B157+B164+B167+B170+B180+B187+B189+B192+B175+B185+B196+B199+B201</f>
        <v>31279</v>
      </c>
      <c r="C148" s="15">
        <f>C149+C154+C157+C164+C167+C170+C180+C187+C189+C192+C175+C185+C196+C199+C201</f>
        <v>29441</v>
      </c>
      <c r="D148" s="16">
        <f>D149+D154+D157+D164+D167+D170+D175+D180+D185+D187+D189+D192+D196+D199</f>
        <v>20376</v>
      </c>
      <c r="E148" s="17">
        <f t="shared" si="5"/>
        <v>94.1238530643563</v>
      </c>
      <c r="F148" s="18">
        <f t="shared" si="4"/>
        <v>144.488614055752</v>
      </c>
    </row>
    <row r="149" ht="21" customHeight="1" spans="1:6">
      <c r="A149" s="19" t="s">
        <v>134</v>
      </c>
      <c r="B149" s="14">
        <v>5126</v>
      </c>
      <c r="C149" s="15">
        <f>SUM(C150:C153)</f>
        <v>5108</v>
      </c>
      <c r="D149" s="16">
        <v>4314</v>
      </c>
      <c r="E149" s="17">
        <f t="shared" si="5"/>
        <v>99.6488490050722</v>
      </c>
      <c r="F149" s="18">
        <f t="shared" si="4"/>
        <v>118.405192396847</v>
      </c>
    </row>
    <row r="150" ht="21" customHeight="1" spans="1:6">
      <c r="A150" s="19" t="s">
        <v>11</v>
      </c>
      <c r="B150" s="14"/>
      <c r="C150" s="15">
        <v>1363</v>
      </c>
      <c r="D150" s="16">
        <v>1845</v>
      </c>
      <c r="E150" s="17"/>
      <c r="F150" s="18">
        <f t="shared" si="4"/>
        <v>73.8753387533875</v>
      </c>
    </row>
    <row r="151" ht="21" customHeight="1" spans="1:6">
      <c r="A151" s="19" t="s">
        <v>135</v>
      </c>
      <c r="B151" s="14"/>
      <c r="C151" s="15">
        <v>3</v>
      </c>
      <c r="D151" s="16">
        <v>5</v>
      </c>
      <c r="E151" s="17"/>
      <c r="F151" s="18">
        <f t="shared" si="4"/>
        <v>60</v>
      </c>
    </row>
    <row r="152" ht="21" customHeight="1" spans="1:6">
      <c r="A152" s="19" t="s">
        <v>136</v>
      </c>
      <c r="B152" s="14"/>
      <c r="C152" s="15">
        <v>57</v>
      </c>
      <c r="D152" s="16"/>
      <c r="E152" s="17"/>
      <c r="F152" s="18"/>
    </row>
    <row r="153" ht="21" customHeight="1" spans="1:6">
      <c r="A153" s="19" t="s">
        <v>137</v>
      </c>
      <c r="B153" s="14"/>
      <c r="C153" s="15">
        <v>3685</v>
      </c>
      <c r="D153" s="16">
        <v>2464</v>
      </c>
      <c r="E153" s="17"/>
      <c r="F153" s="18">
        <f t="shared" si="4"/>
        <v>149.553571428571</v>
      </c>
    </row>
    <row r="154" ht="21" customHeight="1" spans="1:6">
      <c r="A154" s="19" t="s">
        <v>138</v>
      </c>
      <c r="B154" s="14">
        <v>458</v>
      </c>
      <c r="C154" s="15">
        <f>SUM(C155:C156)</f>
        <v>458</v>
      </c>
      <c r="D154" s="16">
        <v>554</v>
      </c>
      <c r="E154" s="17">
        <f t="shared" si="5"/>
        <v>100</v>
      </c>
      <c r="F154" s="18">
        <f t="shared" si="4"/>
        <v>82.6714801444043</v>
      </c>
    </row>
    <row r="155" ht="21" customHeight="1" spans="1:6">
      <c r="A155" s="19" t="s">
        <v>11</v>
      </c>
      <c r="B155" s="14"/>
      <c r="C155" s="15">
        <v>105</v>
      </c>
      <c r="D155" s="16">
        <v>326</v>
      </c>
      <c r="E155" s="17"/>
      <c r="F155" s="18">
        <f t="shared" si="4"/>
        <v>32.2085889570552</v>
      </c>
    </row>
    <row r="156" ht="21" customHeight="1" spans="1:6">
      <c r="A156" s="19" t="s">
        <v>139</v>
      </c>
      <c r="B156" s="14"/>
      <c r="C156" s="15">
        <v>353</v>
      </c>
      <c r="D156" s="16">
        <v>228</v>
      </c>
      <c r="E156" s="17"/>
      <c r="F156" s="18">
        <f t="shared" si="4"/>
        <v>154.824561403509</v>
      </c>
    </row>
    <row r="157" ht="21" customHeight="1" spans="1:6">
      <c r="A157" s="19" t="s">
        <v>140</v>
      </c>
      <c r="B157" s="14">
        <v>6654</v>
      </c>
      <c r="C157" s="15">
        <f>SUM(C158:C163)</f>
        <v>6654</v>
      </c>
      <c r="D157" s="16">
        <v>3856</v>
      </c>
      <c r="E157" s="17">
        <f t="shared" si="5"/>
        <v>100</v>
      </c>
      <c r="F157" s="18">
        <f t="shared" si="4"/>
        <v>172.5622406639</v>
      </c>
    </row>
    <row r="158" ht="21" customHeight="1" spans="1:6">
      <c r="A158" s="19" t="s">
        <v>141</v>
      </c>
      <c r="B158" s="14"/>
      <c r="C158" s="15">
        <v>44</v>
      </c>
      <c r="D158" s="16"/>
      <c r="E158" s="17"/>
      <c r="F158" s="18"/>
    </row>
    <row r="159" ht="21" customHeight="1" spans="1:6">
      <c r="A159" s="19" t="s">
        <v>142</v>
      </c>
      <c r="B159" s="14"/>
      <c r="C159" s="15">
        <v>24</v>
      </c>
      <c r="D159" s="16"/>
      <c r="E159" s="17"/>
      <c r="F159" s="18"/>
    </row>
    <row r="160" ht="21" customHeight="1" spans="1:6">
      <c r="A160" s="19" t="s">
        <v>143</v>
      </c>
      <c r="B160" s="14"/>
      <c r="C160" s="15">
        <v>4856</v>
      </c>
      <c r="D160" s="16">
        <v>3532</v>
      </c>
      <c r="E160" s="17"/>
      <c r="F160" s="18">
        <f t="shared" si="4"/>
        <v>137.485843714609</v>
      </c>
    </row>
    <row r="161" ht="21" customHeight="1" spans="1:6">
      <c r="A161" s="19" t="s">
        <v>144</v>
      </c>
      <c r="B161" s="14"/>
      <c r="C161" s="15">
        <v>677</v>
      </c>
      <c r="D161" s="16">
        <v>151</v>
      </c>
      <c r="E161" s="17"/>
      <c r="F161" s="18">
        <f t="shared" si="4"/>
        <v>448.344370860927</v>
      </c>
    </row>
    <row r="162" ht="21" customHeight="1" spans="1:6">
      <c r="A162" s="19" t="s">
        <v>145</v>
      </c>
      <c r="B162" s="14"/>
      <c r="C162" s="15">
        <v>392</v>
      </c>
      <c r="D162" s="16">
        <v>173</v>
      </c>
      <c r="E162" s="17"/>
      <c r="F162" s="18">
        <f t="shared" si="4"/>
        <v>226.589595375723</v>
      </c>
    </row>
    <row r="163" ht="21" customHeight="1" spans="1:6">
      <c r="A163" s="19" t="s">
        <v>146</v>
      </c>
      <c r="B163" s="14"/>
      <c r="C163" s="15">
        <v>661</v>
      </c>
      <c r="D163" s="16"/>
      <c r="E163" s="17"/>
      <c r="F163" s="18"/>
    </row>
    <row r="164" ht="21" customHeight="1" spans="1:6">
      <c r="A164" s="19" t="s">
        <v>147</v>
      </c>
      <c r="B164" s="14">
        <v>5443</v>
      </c>
      <c r="C164" s="15">
        <f>SUM(C165:C166)</f>
        <v>4172</v>
      </c>
      <c r="D164" s="16">
        <v>2734</v>
      </c>
      <c r="E164" s="17">
        <f t="shared" si="5"/>
        <v>76.6489068528385</v>
      </c>
      <c r="F164" s="18">
        <f t="shared" si="4"/>
        <v>152.596927578639</v>
      </c>
    </row>
    <row r="165" ht="21" customHeight="1" spans="1:6">
      <c r="A165" s="19" t="s">
        <v>148</v>
      </c>
      <c r="B165" s="14"/>
      <c r="C165" s="15">
        <v>218</v>
      </c>
      <c r="D165" s="16">
        <v>253</v>
      </c>
      <c r="E165" s="17"/>
      <c r="F165" s="18">
        <f t="shared" si="4"/>
        <v>86.1660079051383</v>
      </c>
    </row>
    <row r="166" ht="21" customHeight="1" spans="1:6">
      <c r="A166" s="19" t="s">
        <v>149</v>
      </c>
      <c r="B166" s="14"/>
      <c r="C166" s="15">
        <v>3954</v>
      </c>
      <c r="D166" s="16">
        <v>2481</v>
      </c>
      <c r="E166" s="17"/>
      <c r="F166" s="18">
        <f t="shared" si="4"/>
        <v>159.371221281741</v>
      </c>
    </row>
    <row r="167" ht="21" customHeight="1" spans="1:6">
      <c r="A167" s="19" t="s">
        <v>150</v>
      </c>
      <c r="B167" s="14">
        <v>2024</v>
      </c>
      <c r="C167" s="15">
        <f>SUM(C168:C169)</f>
        <v>1881</v>
      </c>
      <c r="D167" s="16">
        <v>1106</v>
      </c>
      <c r="E167" s="17">
        <f t="shared" si="5"/>
        <v>92.9347826086957</v>
      </c>
      <c r="F167" s="18">
        <f t="shared" si="4"/>
        <v>170.072332730561</v>
      </c>
    </row>
    <row r="168" ht="21" customHeight="1" spans="1:6">
      <c r="A168" s="19" t="s">
        <v>151</v>
      </c>
      <c r="B168" s="14"/>
      <c r="C168" s="15">
        <v>985</v>
      </c>
      <c r="D168" s="16">
        <v>381</v>
      </c>
      <c r="E168" s="17"/>
      <c r="F168" s="18">
        <f t="shared" si="4"/>
        <v>258.530183727034</v>
      </c>
    </row>
    <row r="169" ht="21" customHeight="1" spans="1:6">
      <c r="A169" s="19" t="s">
        <v>152</v>
      </c>
      <c r="B169" s="14"/>
      <c r="C169" s="15">
        <v>896</v>
      </c>
      <c r="D169" s="16">
        <v>725</v>
      </c>
      <c r="E169" s="17"/>
      <c r="F169" s="18">
        <f t="shared" si="4"/>
        <v>123.586206896552</v>
      </c>
    </row>
    <row r="170" ht="21" customHeight="1" spans="1:6">
      <c r="A170" s="19" t="s">
        <v>153</v>
      </c>
      <c r="B170" s="14">
        <v>237</v>
      </c>
      <c r="C170" s="15">
        <f>SUM(C171:C174)</f>
        <v>209</v>
      </c>
      <c r="D170" s="16">
        <v>362</v>
      </c>
      <c r="E170" s="17">
        <f t="shared" si="5"/>
        <v>88.1856540084388</v>
      </c>
      <c r="F170" s="18">
        <f t="shared" si="4"/>
        <v>57.7348066298343</v>
      </c>
    </row>
    <row r="171" ht="21" customHeight="1" spans="1:6">
      <c r="A171" s="19" t="s">
        <v>154</v>
      </c>
      <c r="B171" s="14"/>
      <c r="C171" s="15">
        <v>159</v>
      </c>
      <c r="D171" s="16">
        <v>299</v>
      </c>
      <c r="E171" s="17"/>
      <c r="F171" s="18">
        <f t="shared" si="4"/>
        <v>53.1772575250836</v>
      </c>
    </row>
    <row r="172" ht="21" customHeight="1" spans="1:6">
      <c r="A172" s="19" t="s">
        <v>155</v>
      </c>
      <c r="B172" s="14"/>
      <c r="C172" s="15">
        <v>12</v>
      </c>
      <c r="D172" s="16">
        <v>20</v>
      </c>
      <c r="E172" s="17"/>
      <c r="F172" s="18">
        <f t="shared" si="4"/>
        <v>60</v>
      </c>
    </row>
    <row r="173" ht="21" customHeight="1" spans="1:6">
      <c r="A173" s="19" t="s">
        <v>156</v>
      </c>
      <c r="B173" s="14"/>
      <c r="C173" s="15">
        <v>23</v>
      </c>
      <c r="D173" s="16">
        <v>16</v>
      </c>
      <c r="E173" s="17"/>
      <c r="F173" s="18">
        <f t="shared" si="4"/>
        <v>143.75</v>
      </c>
    </row>
    <row r="174" ht="21" customHeight="1" spans="1:6">
      <c r="A174" s="19" t="s">
        <v>157</v>
      </c>
      <c r="B174" s="14"/>
      <c r="C174" s="15">
        <v>15</v>
      </c>
      <c r="D174" s="16">
        <v>27</v>
      </c>
      <c r="E174" s="17"/>
      <c r="F174" s="18">
        <f t="shared" si="4"/>
        <v>55.5555555555556</v>
      </c>
    </row>
    <row r="175" ht="21" customHeight="1" spans="1:6">
      <c r="A175" s="19" t="s">
        <v>158</v>
      </c>
      <c r="B175" s="14">
        <v>619</v>
      </c>
      <c r="C175" s="15">
        <f>SUM(C176:C179)</f>
        <v>580</v>
      </c>
      <c r="D175" s="16">
        <v>168</v>
      </c>
      <c r="E175" s="17">
        <f t="shared" si="5"/>
        <v>93.6995153473344</v>
      </c>
      <c r="F175" s="18">
        <f t="shared" si="4"/>
        <v>345.238095238095</v>
      </c>
    </row>
    <row r="176" ht="21" customHeight="1" spans="1:6">
      <c r="A176" s="19" t="s">
        <v>159</v>
      </c>
      <c r="B176" s="14"/>
      <c r="C176" s="15">
        <v>5</v>
      </c>
      <c r="D176" s="16">
        <v>150</v>
      </c>
      <c r="E176" s="17"/>
      <c r="F176" s="18">
        <f t="shared" si="4"/>
        <v>3.33333333333333</v>
      </c>
    </row>
    <row r="177" ht="21" customHeight="1" spans="1:6">
      <c r="A177" s="19" t="s">
        <v>160</v>
      </c>
      <c r="B177" s="14"/>
      <c r="C177" s="15">
        <v>88</v>
      </c>
      <c r="D177" s="16"/>
      <c r="E177" s="17"/>
      <c r="F177" s="18"/>
    </row>
    <row r="178" ht="21" customHeight="1" spans="1:6">
      <c r="A178" s="19" t="s">
        <v>159</v>
      </c>
      <c r="B178" s="14"/>
      <c r="C178" s="15">
        <v>487</v>
      </c>
      <c r="D178" s="16"/>
      <c r="E178" s="17"/>
      <c r="F178" s="18"/>
    </row>
    <row r="179" ht="21" customHeight="1" spans="1:6">
      <c r="A179" s="19" t="s">
        <v>161</v>
      </c>
      <c r="B179" s="14"/>
      <c r="C179" s="15"/>
      <c r="D179" s="16">
        <v>18</v>
      </c>
      <c r="E179" s="17"/>
      <c r="F179" s="18"/>
    </row>
    <row r="180" ht="21" customHeight="1" spans="1:6">
      <c r="A180" s="19" t="s">
        <v>162</v>
      </c>
      <c r="B180" s="14">
        <v>1111</v>
      </c>
      <c r="C180" s="15">
        <f>SUM(C181:C184)</f>
        <v>1092</v>
      </c>
      <c r="D180" s="16">
        <v>731</v>
      </c>
      <c r="E180" s="17">
        <f t="shared" si="5"/>
        <v>98.2898289828983</v>
      </c>
      <c r="F180" s="18">
        <f t="shared" si="4"/>
        <v>149.384404924761</v>
      </c>
    </row>
    <row r="181" ht="21" customHeight="1" spans="1:6">
      <c r="A181" s="19" t="s">
        <v>163</v>
      </c>
      <c r="B181" s="14"/>
      <c r="C181" s="15">
        <v>134</v>
      </c>
      <c r="D181" s="16">
        <v>49</v>
      </c>
      <c r="E181" s="17"/>
      <c r="F181" s="18">
        <f t="shared" si="4"/>
        <v>273.469387755102</v>
      </c>
    </row>
    <row r="182" ht="21" customHeight="1" spans="1:6">
      <c r="A182" s="19" t="s">
        <v>164</v>
      </c>
      <c r="B182" s="14"/>
      <c r="C182" s="15">
        <v>97</v>
      </c>
      <c r="D182" s="16">
        <v>12</v>
      </c>
      <c r="E182" s="17"/>
      <c r="F182" s="18">
        <f t="shared" si="4"/>
        <v>808.333333333333</v>
      </c>
    </row>
    <row r="183" ht="21" customHeight="1" spans="1:6">
      <c r="A183" s="19" t="s">
        <v>165</v>
      </c>
      <c r="B183" s="14"/>
      <c r="C183" s="15">
        <v>29</v>
      </c>
      <c r="D183" s="16"/>
      <c r="E183" s="17"/>
      <c r="F183" s="18"/>
    </row>
    <row r="184" ht="21" customHeight="1" spans="1:6">
      <c r="A184" s="19" t="s">
        <v>166</v>
      </c>
      <c r="B184" s="14"/>
      <c r="C184" s="15">
        <v>832</v>
      </c>
      <c r="D184" s="16">
        <v>670</v>
      </c>
      <c r="E184" s="17"/>
      <c r="F184" s="18">
        <f t="shared" si="4"/>
        <v>124.179104477612</v>
      </c>
    </row>
    <row r="185" ht="21" customHeight="1" spans="1:6">
      <c r="A185" s="19" t="s">
        <v>167</v>
      </c>
      <c r="B185" s="14"/>
      <c r="C185" s="15">
        <f>SUM(C186)</f>
        <v>0</v>
      </c>
      <c r="D185" s="16">
        <v>5</v>
      </c>
      <c r="E185" s="17"/>
      <c r="F185" s="18"/>
    </row>
    <row r="186" ht="21" customHeight="1" spans="1:6">
      <c r="A186" s="19" t="s">
        <v>12</v>
      </c>
      <c r="B186" s="14"/>
      <c r="C186" s="15"/>
      <c r="D186" s="16">
        <v>5</v>
      </c>
      <c r="E186" s="17"/>
      <c r="F186" s="18"/>
    </row>
    <row r="187" ht="21" customHeight="1" spans="1:6">
      <c r="A187" s="19" t="s">
        <v>168</v>
      </c>
      <c r="B187" s="14">
        <v>4664</v>
      </c>
      <c r="C187" s="15">
        <f>SUM(C188)</f>
        <v>4365</v>
      </c>
      <c r="D187" s="16">
        <v>3197</v>
      </c>
      <c r="E187" s="17">
        <f t="shared" si="5"/>
        <v>93.5891938250429</v>
      </c>
      <c r="F187" s="18">
        <f t="shared" si="4"/>
        <v>136.534250860181</v>
      </c>
    </row>
    <row r="188" ht="21" customHeight="1" spans="1:6">
      <c r="A188" s="19" t="s">
        <v>169</v>
      </c>
      <c r="B188" s="14"/>
      <c r="C188" s="15">
        <v>4365</v>
      </c>
      <c r="D188" s="16">
        <v>3197</v>
      </c>
      <c r="E188" s="17"/>
      <c r="F188" s="18">
        <f t="shared" si="4"/>
        <v>136.534250860181</v>
      </c>
    </row>
    <row r="189" ht="21" customHeight="1" spans="1:6">
      <c r="A189" s="19" t="s">
        <v>170</v>
      </c>
      <c r="B189" s="14">
        <v>58</v>
      </c>
      <c r="C189" s="15">
        <f>SUM(C190:C191)</f>
        <v>37</v>
      </c>
      <c r="D189" s="16">
        <v>29</v>
      </c>
      <c r="E189" s="17">
        <f t="shared" si="5"/>
        <v>63.7931034482759</v>
      </c>
      <c r="F189" s="18">
        <f t="shared" si="4"/>
        <v>127.586206896552</v>
      </c>
    </row>
    <row r="190" ht="21" customHeight="1" spans="1:6">
      <c r="A190" s="19" t="s">
        <v>171</v>
      </c>
      <c r="B190" s="14"/>
      <c r="C190" s="15"/>
      <c r="D190" s="16">
        <v>6</v>
      </c>
      <c r="E190" s="17"/>
      <c r="F190" s="18"/>
    </row>
    <row r="191" ht="21" customHeight="1" spans="1:6">
      <c r="A191" s="19" t="s">
        <v>172</v>
      </c>
      <c r="B191" s="14"/>
      <c r="C191" s="15">
        <v>37</v>
      </c>
      <c r="D191" s="16">
        <v>23</v>
      </c>
      <c r="E191" s="17"/>
      <c r="F191" s="18">
        <f t="shared" si="4"/>
        <v>160.869565217391</v>
      </c>
    </row>
    <row r="192" ht="21" customHeight="1" spans="1:6">
      <c r="A192" s="19" t="s">
        <v>173</v>
      </c>
      <c r="B192" s="14">
        <v>4301</v>
      </c>
      <c r="C192" s="15">
        <f>SUM(C193:C195)</f>
        <v>4301</v>
      </c>
      <c r="D192" s="16">
        <v>3199</v>
      </c>
      <c r="E192" s="17">
        <f t="shared" si="5"/>
        <v>100</v>
      </c>
      <c r="F192" s="18">
        <f t="shared" si="4"/>
        <v>134.448265082838</v>
      </c>
    </row>
    <row r="193" ht="21" customHeight="1" spans="1:6">
      <c r="A193" s="19" t="s">
        <v>174</v>
      </c>
      <c r="B193" s="14"/>
      <c r="C193" s="15">
        <v>613</v>
      </c>
      <c r="D193" s="16">
        <v>265</v>
      </c>
      <c r="E193" s="17"/>
      <c r="F193" s="18">
        <f t="shared" si="4"/>
        <v>231.320754716981</v>
      </c>
    </row>
    <row r="194" ht="21" customHeight="1" spans="1:6">
      <c r="A194" s="19" t="s">
        <v>175</v>
      </c>
      <c r="B194" s="14"/>
      <c r="C194" s="15">
        <v>3688</v>
      </c>
      <c r="D194" s="16">
        <v>2932</v>
      </c>
      <c r="E194" s="17"/>
      <c r="F194" s="18">
        <f t="shared" si="4"/>
        <v>125.784447476126</v>
      </c>
    </row>
    <row r="195" ht="21" customHeight="1" spans="1:6">
      <c r="A195" s="19" t="s">
        <v>176</v>
      </c>
      <c r="B195" s="14"/>
      <c r="C195" s="15"/>
      <c r="D195" s="16">
        <v>2</v>
      </c>
      <c r="E195" s="17"/>
      <c r="F195" s="18"/>
    </row>
    <row r="196" ht="21" customHeight="1" spans="1:6">
      <c r="A196" s="19" t="s">
        <v>177</v>
      </c>
      <c r="B196" s="14">
        <v>64</v>
      </c>
      <c r="C196" s="15">
        <f>SUM(C197:C198)</f>
        <v>64</v>
      </c>
      <c r="D196" s="16">
        <v>46</v>
      </c>
      <c r="E196" s="17">
        <f t="shared" si="5"/>
        <v>100</v>
      </c>
      <c r="F196" s="18">
        <f t="shared" si="4"/>
        <v>139.130434782609</v>
      </c>
    </row>
    <row r="197" ht="21" customHeight="1" spans="1:6">
      <c r="A197" s="19" t="s">
        <v>11</v>
      </c>
      <c r="B197" s="14"/>
      <c r="C197" s="15">
        <v>11</v>
      </c>
      <c r="D197" s="16"/>
      <c r="E197" s="17"/>
      <c r="F197" s="18"/>
    </row>
    <row r="198" ht="21" customHeight="1" spans="1:6">
      <c r="A198" s="19" t="s">
        <v>178</v>
      </c>
      <c r="B198" s="14"/>
      <c r="C198" s="15">
        <v>53</v>
      </c>
      <c r="D198" s="16">
        <v>46</v>
      </c>
      <c r="E198" s="17"/>
      <c r="F198" s="18">
        <f t="shared" si="4"/>
        <v>115.217391304348</v>
      </c>
    </row>
    <row r="199" ht="21" customHeight="1" spans="1:6">
      <c r="A199" s="19" t="s">
        <v>179</v>
      </c>
      <c r="B199" s="14">
        <v>93</v>
      </c>
      <c r="C199" s="15">
        <f>SUM(C200)</f>
        <v>93</v>
      </c>
      <c r="D199" s="16">
        <v>75</v>
      </c>
      <c r="E199" s="17">
        <f t="shared" si="5"/>
        <v>100</v>
      </c>
      <c r="F199" s="18">
        <f t="shared" ref="F199:F262" si="6">(C199/D199)*100</f>
        <v>124</v>
      </c>
    </row>
    <row r="200" ht="21" customHeight="1" spans="1:6">
      <c r="A200" s="19" t="s">
        <v>180</v>
      </c>
      <c r="B200" s="14"/>
      <c r="C200" s="15">
        <v>93</v>
      </c>
      <c r="D200" s="16">
        <v>75</v>
      </c>
      <c r="E200" s="17"/>
      <c r="F200" s="18">
        <f t="shared" si="6"/>
        <v>124</v>
      </c>
    </row>
    <row r="201" ht="21" customHeight="1" spans="1:6">
      <c r="A201" s="19" t="s">
        <v>181</v>
      </c>
      <c r="B201" s="14">
        <v>427</v>
      </c>
      <c r="C201" s="15">
        <f>SUM(C202)</f>
        <v>427</v>
      </c>
      <c r="D201" s="16"/>
      <c r="E201" s="17">
        <f t="shared" si="5"/>
        <v>100</v>
      </c>
      <c r="F201" s="18"/>
    </row>
    <row r="202" ht="21" customHeight="1" spans="1:6">
      <c r="A202" s="19" t="s">
        <v>182</v>
      </c>
      <c r="B202" s="14"/>
      <c r="C202" s="15">
        <v>427</v>
      </c>
      <c r="D202" s="16"/>
      <c r="E202" s="17"/>
      <c r="F202" s="18"/>
    </row>
    <row r="203" ht="21" customHeight="1" spans="1:6">
      <c r="A203" s="13" t="s">
        <v>183</v>
      </c>
      <c r="B203" s="14">
        <f>B204+B207+B210+B214+B223+B225+B229+B234+B236+B239+B242+B245</f>
        <v>34792</v>
      </c>
      <c r="C203" s="15">
        <f>C204+C207+C210+C214+C223+C225+C229+C234+C236+C239+C242+C245</f>
        <v>32554</v>
      </c>
      <c r="D203" s="16">
        <f>D204+D207+D210+D214+D223+D225+D229+D234+D236+D239+D242+D245</f>
        <v>61808</v>
      </c>
      <c r="E203" s="17">
        <f t="shared" si="5"/>
        <v>93.5674867785698</v>
      </c>
      <c r="F203" s="18">
        <f t="shared" si="6"/>
        <v>52.6695573388558</v>
      </c>
    </row>
    <row r="204" ht="21" customHeight="1" spans="1:6">
      <c r="A204" s="19" t="s">
        <v>184</v>
      </c>
      <c r="B204" s="14">
        <v>740</v>
      </c>
      <c r="C204" s="15">
        <f>SUM(C205:C206)</f>
        <v>740</v>
      </c>
      <c r="D204" s="16">
        <v>742</v>
      </c>
      <c r="E204" s="17">
        <f t="shared" si="5"/>
        <v>100</v>
      </c>
      <c r="F204" s="18">
        <f t="shared" si="6"/>
        <v>99.7304582210242</v>
      </c>
    </row>
    <row r="205" ht="21" customHeight="1" spans="1:6">
      <c r="A205" s="19" t="s">
        <v>11</v>
      </c>
      <c r="B205" s="14"/>
      <c r="C205" s="15">
        <v>632</v>
      </c>
      <c r="D205" s="16">
        <v>633</v>
      </c>
      <c r="E205" s="17"/>
      <c r="F205" s="18">
        <f t="shared" si="6"/>
        <v>99.8420221169036</v>
      </c>
    </row>
    <row r="206" ht="21" customHeight="1" spans="1:6">
      <c r="A206" s="19" t="s">
        <v>185</v>
      </c>
      <c r="B206" s="14"/>
      <c r="C206" s="15">
        <v>108</v>
      </c>
      <c r="D206" s="16">
        <v>109</v>
      </c>
      <c r="E206" s="17"/>
      <c r="F206" s="18">
        <f t="shared" si="6"/>
        <v>99.0825688073395</v>
      </c>
    </row>
    <row r="207" ht="21" customHeight="1" spans="1:6">
      <c r="A207" s="19" t="s">
        <v>186</v>
      </c>
      <c r="B207" s="14">
        <v>6169</v>
      </c>
      <c r="C207" s="15">
        <f>SUM(C208:C209)</f>
        <v>6169</v>
      </c>
      <c r="D207" s="16">
        <v>3960</v>
      </c>
      <c r="E207" s="17">
        <f t="shared" ref="E207:E268" si="7">(C207/B207)*100</f>
        <v>100</v>
      </c>
      <c r="F207" s="18">
        <f t="shared" si="6"/>
        <v>155.782828282828</v>
      </c>
    </row>
    <row r="208" ht="21" customHeight="1" spans="1:6">
      <c r="A208" s="19" t="s">
        <v>187</v>
      </c>
      <c r="B208" s="14"/>
      <c r="C208" s="15">
        <v>5876</v>
      </c>
      <c r="D208" s="16">
        <v>3910</v>
      </c>
      <c r="E208" s="17"/>
      <c r="F208" s="18">
        <f t="shared" si="6"/>
        <v>150.281329923274</v>
      </c>
    </row>
    <row r="209" ht="21" customHeight="1" spans="1:6">
      <c r="A209" s="19" t="s">
        <v>188</v>
      </c>
      <c r="B209" s="14"/>
      <c r="C209" s="15">
        <v>293</v>
      </c>
      <c r="D209" s="16">
        <v>50</v>
      </c>
      <c r="E209" s="17"/>
      <c r="F209" s="18">
        <f t="shared" si="6"/>
        <v>586</v>
      </c>
    </row>
    <row r="210" ht="21" customHeight="1" spans="1:6">
      <c r="A210" s="19" t="s">
        <v>189</v>
      </c>
      <c r="B210" s="14">
        <v>6546</v>
      </c>
      <c r="C210" s="15">
        <f>SUM(C211:C213)</f>
        <v>6344</v>
      </c>
      <c r="D210" s="16">
        <v>5106</v>
      </c>
      <c r="E210" s="17">
        <f t="shared" si="7"/>
        <v>96.9141460433853</v>
      </c>
      <c r="F210" s="18">
        <f t="shared" si="6"/>
        <v>124.24598511555</v>
      </c>
    </row>
    <row r="211" ht="21" customHeight="1" spans="1:6">
      <c r="A211" s="19" t="s">
        <v>190</v>
      </c>
      <c r="B211" s="14"/>
      <c r="C211" s="15">
        <v>2638</v>
      </c>
      <c r="D211" s="16">
        <v>2638</v>
      </c>
      <c r="E211" s="17"/>
      <c r="F211" s="18">
        <f t="shared" si="6"/>
        <v>100</v>
      </c>
    </row>
    <row r="212" ht="21" customHeight="1" spans="1:6">
      <c r="A212" s="19" t="s">
        <v>191</v>
      </c>
      <c r="B212" s="14"/>
      <c r="C212" s="15">
        <v>2632</v>
      </c>
      <c r="D212" s="16">
        <v>2324</v>
      </c>
      <c r="E212" s="17"/>
      <c r="F212" s="18">
        <f t="shared" si="6"/>
        <v>113.253012048193</v>
      </c>
    </row>
    <row r="213" ht="21" customHeight="1" spans="1:6">
      <c r="A213" s="19" t="s">
        <v>192</v>
      </c>
      <c r="B213" s="14"/>
      <c r="C213" s="15">
        <v>1074</v>
      </c>
      <c r="D213" s="16">
        <v>144</v>
      </c>
      <c r="E213" s="17"/>
      <c r="F213" s="18">
        <f t="shared" si="6"/>
        <v>745.833333333333</v>
      </c>
    </row>
    <row r="214" ht="21" customHeight="1" spans="1:6">
      <c r="A214" s="19" t="s">
        <v>193</v>
      </c>
      <c r="B214" s="14">
        <v>13704</v>
      </c>
      <c r="C214" s="15">
        <f>SUM(C215:C222)</f>
        <v>12523</v>
      </c>
      <c r="D214" s="16">
        <v>46265</v>
      </c>
      <c r="E214" s="17">
        <f t="shared" si="7"/>
        <v>91.3820782253357</v>
      </c>
      <c r="F214" s="18">
        <f t="shared" si="6"/>
        <v>27.0679779530963</v>
      </c>
    </row>
    <row r="215" ht="21" customHeight="1" spans="1:6">
      <c r="A215" s="19" t="s">
        <v>194</v>
      </c>
      <c r="B215" s="14"/>
      <c r="C215" s="15">
        <v>277</v>
      </c>
      <c r="D215" s="16">
        <v>19266</v>
      </c>
      <c r="E215" s="17"/>
      <c r="F215" s="18">
        <f t="shared" si="6"/>
        <v>1.4377660126648</v>
      </c>
    </row>
    <row r="216" ht="21" customHeight="1" spans="1:6">
      <c r="A216" s="19" t="s">
        <v>195</v>
      </c>
      <c r="B216" s="14"/>
      <c r="C216" s="15">
        <v>15</v>
      </c>
      <c r="D216" s="16">
        <v>42</v>
      </c>
      <c r="E216" s="17"/>
      <c r="F216" s="18">
        <f t="shared" si="6"/>
        <v>35.7142857142857</v>
      </c>
    </row>
    <row r="217" ht="21" customHeight="1" spans="1:6">
      <c r="A217" s="19" t="s">
        <v>196</v>
      </c>
      <c r="B217" s="14"/>
      <c r="C217" s="15">
        <v>10</v>
      </c>
      <c r="D217" s="16">
        <v>19</v>
      </c>
      <c r="E217" s="17"/>
      <c r="F217" s="18">
        <f t="shared" si="6"/>
        <v>52.6315789473684</v>
      </c>
    </row>
    <row r="218" ht="21" customHeight="1" spans="1:6">
      <c r="A218" s="19" t="s">
        <v>197</v>
      </c>
      <c r="B218" s="14"/>
      <c r="C218" s="15">
        <v>500</v>
      </c>
      <c r="D218" s="16">
        <v>130</v>
      </c>
      <c r="E218" s="17"/>
      <c r="F218" s="18">
        <f t="shared" si="6"/>
        <v>384.615384615385</v>
      </c>
    </row>
    <row r="219" ht="21" customHeight="1" spans="1:6">
      <c r="A219" s="19" t="s">
        <v>198</v>
      </c>
      <c r="B219" s="14"/>
      <c r="C219" s="15">
        <v>2868</v>
      </c>
      <c r="D219" s="16">
        <v>2802</v>
      </c>
      <c r="E219" s="17"/>
      <c r="F219" s="18">
        <f t="shared" si="6"/>
        <v>102.355460385439</v>
      </c>
    </row>
    <row r="220" ht="21" customHeight="1" spans="1:6">
      <c r="A220" s="19" t="s">
        <v>199</v>
      </c>
      <c r="B220" s="14"/>
      <c r="C220" s="15">
        <v>308</v>
      </c>
      <c r="D220" s="16">
        <v>130</v>
      </c>
      <c r="E220" s="17"/>
      <c r="F220" s="18">
        <f t="shared" si="6"/>
        <v>236.923076923077</v>
      </c>
    </row>
    <row r="221" ht="21" customHeight="1" spans="1:6">
      <c r="A221" s="19" t="s">
        <v>200</v>
      </c>
      <c r="B221" s="14"/>
      <c r="C221" s="15">
        <v>8530</v>
      </c>
      <c r="D221" s="16">
        <v>23856</v>
      </c>
      <c r="E221" s="17"/>
      <c r="F221" s="18">
        <f t="shared" si="6"/>
        <v>35.7562038900067</v>
      </c>
    </row>
    <row r="222" ht="21" customHeight="1" spans="1:6">
      <c r="A222" s="19" t="s">
        <v>201</v>
      </c>
      <c r="B222" s="14"/>
      <c r="C222" s="15">
        <v>15</v>
      </c>
      <c r="D222" s="16">
        <v>20</v>
      </c>
      <c r="E222" s="17"/>
      <c r="F222" s="18">
        <f t="shared" si="6"/>
        <v>75</v>
      </c>
    </row>
    <row r="223" ht="21" customHeight="1" spans="1:6">
      <c r="A223" s="19" t="s">
        <v>202</v>
      </c>
      <c r="B223" s="14">
        <v>226</v>
      </c>
      <c r="C223" s="15">
        <f>SUM(C224)</f>
        <v>226</v>
      </c>
      <c r="D223" s="16">
        <v>238</v>
      </c>
      <c r="E223" s="17">
        <f t="shared" si="7"/>
        <v>100</v>
      </c>
      <c r="F223" s="18">
        <f t="shared" si="6"/>
        <v>94.9579831932773</v>
      </c>
    </row>
    <row r="224" ht="21" customHeight="1" spans="1:6">
      <c r="A224" s="19" t="s">
        <v>203</v>
      </c>
      <c r="B224" s="14"/>
      <c r="C224" s="15">
        <v>226</v>
      </c>
      <c r="D224" s="16">
        <v>238</v>
      </c>
      <c r="E224" s="17"/>
      <c r="F224" s="18">
        <f t="shared" si="6"/>
        <v>94.9579831932773</v>
      </c>
    </row>
    <row r="225" ht="21" customHeight="1" spans="1:6">
      <c r="A225" s="19" t="s">
        <v>204</v>
      </c>
      <c r="B225" s="14">
        <v>584</v>
      </c>
      <c r="C225" s="15">
        <f>SUM(C226:C228)</f>
        <v>584</v>
      </c>
      <c r="D225" s="16">
        <v>586</v>
      </c>
      <c r="E225" s="17">
        <f t="shared" si="7"/>
        <v>100</v>
      </c>
      <c r="F225" s="18">
        <f t="shared" si="6"/>
        <v>99.6587030716723</v>
      </c>
    </row>
    <row r="226" ht="21" customHeight="1" spans="1:6">
      <c r="A226" s="19" t="s">
        <v>205</v>
      </c>
      <c r="B226" s="14"/>
      <c r="C226" s="15">
        <v>172</v>
      </c>
      <c r="D226" s="16">
        <v>227</v>
      </c>
      <c r="E226" s="17"/>
      <c r="F226" s="18">
        <f t="shared" si="6"/>
        <v>75.7709251101322</v>
      </c>
    </row>
    <row r="227" ht="21" customHeight="1" spans="1:6">
      <c r="A227" s="19" t="s">
        <v>206</v>
      </c>
      <c r="B227" s="14"/>
      <c r="C227" s="15">
        <v>328</v>
      </c>
      <c r="D227" s="16">
        <v>327</v>
      </c>
      <c r="E227" s="17"/>
      <c r="F227" s="18">
        <f t="shared" si="6"/>
        <v>100.305810397554</v>
      </c>
    </row>
    <row r="228" ht="21" customHeight="1" spans="1:6">
      <c r="A228" s="19" t="s">
        <v>207</v>
      </c>
      <c r="B228" s="14"/>
      <c r="C228" s="15">
        <v>84</v>
      </c>
      <c r="D228" s="16">
        <v>32</v>
      </c>
      <c r="E228" s="17"/>
      <c r="F228" s="18">
        <f t="shared" si="6"/>
        <v>262.5</v>
      </c>
    </row>
    <row r="229" ht="21" customHeight="1" spans="1:6">
      <c r="A229" s="19" t="s">
        <v>208</v>
      </c>
      <c r="B229" s="14">
        <v>3801</v>
      </c>
      <c r="C229" s="15">
        <f>SUM(C230:C233)</f>
        <v>3801</v>
      </c>
      <c r="D229" s="16">
        <v>2756</v>
      </c>
      <c r="E229" s="17">
        <f t="shared" si="7"/>
        <v>100</v>
      </c>
      <c r="F229" s="18">
        <f t="shared" si="6"/>
        <v>137.917271407837</v>
      </c>
    </row>
    <row r="230" ht="21" customHeight="1" spans="1:6">
      <c r="A230" s="19" t="s">
        <v>209</v>
      </c>
      <c r="B230" s="14"/>
      <c r="C230" s="15">
        <v>1102</v>
      </c>
      <c r="D230" s="16">
        <v>549</v>
      </c>
      <c r="E230" s="17"/>
      <c r="F230" s="18">
        <f t="shared" si="6"/>
        <v>200.728597449909</v>
      </c>
    </row>
    <row r="231" ht="21" customHeight="1" spans="1:6">
      <c r="A231" s="19" t="s">
        <v>210</v>
      </c>
      <c r="B231" s="14"/>
      <c r="C231" s="15">
        <v>1293</v>
      </c>
      <c r="D231" s="16">
        <v>1088</v>
      </c>
      <c r="E231" s="17"/>
      <c r="F231" s="18">
        <f t="shared" si="6"/>
        <v>118.841911764706</v>
      </c>
    </row>
    <row r="232" ht="21" customHeight="1" spans="1:6">
      <c r="A232" s="19" t="s">
        <v>211</v>
      </c>
      <c r="B232" s="14"/>
      <c r="C232" s="15">
        <v>1406</v>
      </c>
      <c r="D232" s="16">
        <v>1114</v>
      </c>
      <c r="E232" s="17"/>
      <c r="F232" s="18">
        <f t="shared" si="6"/>
        <v>126.211849192101</v>
      </c>
    </row>
    <row r="233" ht="21" customHeight="1" spans="1:6">
      <c r="A233" s="19" t="s">
        <v>212</v>
      </c>
      <c r="B233" s="14"/>
      <c r="C233" s="15"/>
      <c r="D233" s="16">
        <v>5</v>
      </c>
      <c r="E233" s="17"/>
      <c r="F233" s="18"/>
    </row>
    <row r="234" ht="21" customHeight="1" spans="1:6">
      <c r="A234" s="19" t="s">
        <v>213</v>
      </c>
      <c r="B234" s="14">
        <v>146</v>
      </c>
      <c r="C234" s="15">
        <f>SUM(C235)</f>
        <v>146</v>
      </c>
      <c r="D234" s="16">
        <v>108</v>
      </c>
      <c r="E234" s="17">
        <f t="shared" si="7"/>
        <v>100</v>
      </c>
      <c r="F234" s="18">
        <f t="shared" si="6"/>
        <v>135.185185185185</v>
      </c>
    </row>
    <row r="235" ht="21" customHeight="1" spans="1:6">
      <c r="A235" s="19" t="s">
        <v>214</v>
      </c>
      <c r="B235" s="14"/>
      <c r="C235" s="15">
        <v>146</v>
      </c>
      <c r="D235" s="16">
        <v>108</v>
      </c>
      <c r="E235" s="17"/>
      <c r="F235" s="18">
        <f t="shared" si="6"/>
        <v>135.185185185185</v>
      </c>
    </row>
    <row r="236" ht="21" customHeight="1" spans="1:6">
      <c r="A236" s="19" t="s">
        <v>215</v>
      </c>
      <c r="B236" s="14">
        <v>969</v>
      </c>
      <c r="C236" s="15">
        <f>SUM(C237:C238)</f>
        <v>969</v>
      </c>
      <c r="D236" s="16">
        <v>1255</v>
      </c>
      <c r="E236" s="17">
        <f t="shared" si="7"/>
        <v>100</v>
      </c>
      <c r="F236" s="18">
        <f t="shared" si="6"/>
        <v>77.2111553784861</v>
      </c>
    </row>
    <row r="237" ht="21" customHeight="1" spans="1:6">
      <c r="A237" s="19" t="s">
        <v>216</v>
      </c>
      <c r="B237" s="14"/>
      <c r="C237" s="15">
        <v>969</v>
      </c>
      <c r="D237" s="16">
        <v>1235</v>
      </c>
      <c r="E237" s="17"/>
      <c r="F237" s="18">
        <f t="shared" si="6"/>
        <v>78.4615384615385</v>
      </c>
    </row>
    <row r="238" ht="21" customHeight="1" spans="1:6">
      <c r="A238" s="19" t="s">
        <v>217</v>
      </c>
      <c r="B238" s="14"/>
      <c r="C238" s="15"/>
      <c r="D238" s="16">
        <v>20</v>
      </c>
      <c r="E238" s="17"/>
      <c r="F238" s="18"/>
    </row>
    <row r="239" ht="21" customHeight="1" spans="1:6">
      <c r="A239" s="19" t="s">
        <v>218</v>
      </c>
      <c r="B239" s="14">
        <v>25</v>
      </c>
      <c r="C239" s="15">
        <f>SUM(C240:C241)</f>
        <v>19</v>
      </c>
      <c r="D239" s="16">
        <v>13</v>
      </c>
      <c r="E239" s="17">
        <f t="shared" si="7"/>
        <v>76</v>
      </c>
      <c r="F239" s="18">
        <f t="shared" si="6"/>
        <v>146.153846153846</v>
      </c>
    </row>
    <row r="240" ht="21" customHeight="1" spans="1:6">
      <c r="A240" s="19" t="s">
        <v>219</v>
      </c>
      <c r="B240" s="14"/>
      <c r="C240" s="15">
        <v>12</v>
      </c>
      <c r="D240" s="16">
        <v>6</v>
      </c>
      <c r="E240" s="17"/>
      <c r="F240" s="18">
        <f t="shared" si="6"/>
        <v>200</v>
      </c>
    </row>
    <row r="241" ht="21" customHeight="1" spans="1:6">
      <c r="A241" s="19" t="s">
        <v>220</v>
      </c>
      <c r="B241" s="14"/>
      <c r="C241" s="15">
        <v>7</v>
      </c>
      <c r="D241" s="16">
        <v>7</v>
      </c>
      <c r="E241" s="17"/>
      <c r="F241" s="18">
        <f t="shared" si="6"/>
        <v>100</v>
      </c>
    </row>
    <row r="242" ht="21" customHeight="1" spans="1:6">
      <c r="A242" s="19" t="s">
        <v>221</v>
      </c>
      <c r="B242" s="14">
        <v>67</v>
      </c>
      <c r="C242" s="15">
        <f>SUM(C243:C244)</f>
        <v>42</v>
      </c>
      <c r="D242" s="16">
        <v>11</v>
      </c>
      <c r="E242" s="17">
        <f t="shared" si="7"/>
        <v>62.6865671641791</v>
      </c>
      <c r="F242" s="18">
        <f t="shared" si="6"/>
        <v>381.818181818182</v>
      </c>
    </row>
    <row r="243" ht="21" customHeight="1" spans="1:6">
      <c r="A243" s="19" t="s">
        <v>28</v>
      </c>
      <c r="B243" s="14"/>
      <c r="C243" s="15">
        <v>10</v>
      </c>
      <c r="D243" s="16">
        <v>10</v>
      </c>
      <c r="E243" s="17"/>
      <c r="F243" s="18">
        <f t="shared" si="6"/>
        <v>100</v>
      </c>
    </row>
    <row r="244" ht="21" customHeight="1" spans="1:6">
      <c r="A244" s="19" t="s">
        <v>222</v>
      </c>
      <c r="B244" s="14"/>
      <c r="C244" s="15">
        <v>32</v>
      </c>
      <c r="D244" s="16">
        <v>1</v>
      </c>
      <c r="E244" s="17"/>
      <c r="F244" s="18">
        <f t="shared" si="6"/>
        <v>3200</v>
      </c>
    </row>
    <row r="245" ht="21" customHeight="1" spans="1:6">
      <c r="A245" s="19" t="s">
        <v>223</v>
      </c>
      <c r="B245" s="14">
        <v>1815</v>
      </c>
      <c r="C245" s="15">
        <f>SUM(C246)</f>
        <v>991</v>
      </c>
      <c r="D245" s="16">
        <v>768</v>
      </c>
      <c r="E245" s="17">
        <f t="shared" si="7"/>
        <v>54.6005509641873</v>
      </c>
      <c r="F245" s="18">
        <f t="shared" si="6"/>
        <v>129.036458333333</v>
      </c>
    </row>
    <row r="246" ht="21" customHeight="1" spans="1:6">
      <c r="A246" s="19" t="s">
        <v>224</v>
      </c>
      <c r="B246" s="14"/>
      <c r="C246" s="15">
        <v>991</v>
      </c>
      <c r="D246" s="16">
        <v>768</v>
      </c>
      <c r="E246" s="17"/>
      <c r="F246" s="18">
        <f t="shared" si="6"/>
        <v>129.036458333333</v>
      </c>
    </row>
    <row r="247" ht="21" customHeight="1" spans="1:6">
      <c r="A247" s="13" t="s">
        <v>225</v>
      </c>
      <c r="B247" s="14">
        <f>B248+B254+B256+B259+B263+B266+B268</f>
        <v>34926</v>
      </c>
      <c r="C247" s="15">
        <f>C248+C254+C256+C259+C263+C266+C268</f>
        <v>34622</v>
      </c>
      <c r="D247" s="16">
        <f>D248+D254+D256+D259+D263+D266+D268</f>
        <v>4381</v>
      </c>
      <c r="E247" s="17">
        <f t="shared" si="7"/>
        <v>99.1295882723472</v>
      </c>
      <c r="F247" s="18">
        <f t="shared" si="6"/>
        <v>790.27619265008</v>
      </c>
    </row>
    <row r="248" ht="21" customHeight="1" spans="1:6">
      <c r="A248" s="19" t="s">
        <v>226</v>
      </c>
      <c r="B248" s="14">
        <v>979</v>
      </c>
      <c r="C248" s="15">
        <f>SUM(C249:C253)</f>
        <v>979</v>
      </c>
      <c r="D248" s="16">
        <v>1543</v>
      </c>
      <c r="E248" s="17">
        <f t="shared" si="7"/>
        <v>100</v>
      </c>
      <c r="F248" s="18">
        <f t="shared" si="6"/>
        <v>63.447828904731</v>
      </c>
    </row>
    <row r="249" ht="21" customHeight="1" spans="1:6">
      <c r="A249" s="19" t="s">
        <v>11</v>
      </c>
      <c r="B249" s="14"/>
      <c r="C249" s="15">
        <v>797</v>
      </c>
      <c r="D249" s="16">
        <v>1179</v>
      </c>
      <c r="E249" s="17"/>
      <c r="F249" s="18">
        <f t="shared" si="6"/>
        <v>67.5996607294317</v>
      </c>
    </row>
    <row r="250" ht="21" customHeight="1" spans="1:6">
      <c r="A250" s="19" t="s">
        <v>227</v>
      </c>
      <c r="B250" s="14"/>
      <c r="C250" s="15"/>
      <c r="D250" s="16">
        <v>2</v>
      </c>
      <c r="E250" s="17"/>
      <c r="F250" s="18"/>
    </row>
    <row r="251" ht="21" customHeight="1" spans="1:6">
      <c r="A251" s="19" t="s">
        <v>228</v>
      </c>
      <c r="B251" s="14"/>
      <c r="C251" s="15"/>
      <c r="D251" s="16">
        <v>237</v>
      </c>
      <c r="E251" s="17"/>
      <c r="F251" s="18"/>
    </row>
    <row r="252" ht="21" customHeight="1" spans="1:6">
      <c r="A252" s="19" t="s">
        <v>229</v>
      </c>
      <c r="B252" s="14"/>
      <c r="C252" s="15"/>
      <c r="D252" s="16">
        <v>109</v>
      </c>
      <c r="E252" s="17"/>
      <c r="F252" s="18"/>
    </row>
    <row r="253" ht="21" customHeight="1" spans="1:6">
      <c r="A253" s="19" t="s">
        <v>230</v>
      </c>
      <c r="B253" s="14"/>
      <c r="C253" s="15">
        <v>182</v>
      </c>
      <c r="D253" s="16">
        <v>16</v>
      </c>
      <c r="E253" s="17"/>
      <c r="F253" s="18">
        <f t="shared" si="6"/>
        <v>1137.5</v>
      </c>
    </row>
    <row r="254" ht="21" customHeight="1" spans="1:6">
      <c r="A254" s="19" t="s">
        <v>231</v>
      </c>
      <c r="B254" s="14">
        <v>52</v>
      </c>
      <c r="C254" s="15">
        <f>SUM(C255)</f>
        <v>52</v>
      </c>
      <c r="D254" s="16">
        <v>156</v>
      </c>
      <c r="E254" s="17">
        <f t="shared" si="7"/>
        <v>100</v>
      </c>
      <c r="F254" s="18">
        <f t="shared" si="6"/>
        <v>33.3333333333333</v>
      </c>
    </row>
    <row r="255" ht="21" customHeight="1" spans="1:6">
      <c r="A255" s="19" t="s">
        <v>232</v>
      </c>
      <c r="B255" s="14"/>
      <c r="C255" s="15">
        <v>52</v>
      </c>
      <c r="D255" s="16">
        <v>156</v>
      </c>
      <c r="E255" s="17"/>
      <c r="F255" s="18">
        <f t="shared" si="6"/>
        <v>33.3333333333333</v>
      </c>
    </row>
    <row r="256" ht="21" customHeight="1" spans="1:6">
      <c r="A256" s="19" t="s">
        <v>233</v>
      </c>
      <c r="B256" s="14">
        <v>22994</v>
      </c>
      <c r="C256" s="15">
        <f>SUM(C257:C258)</f>
        <v>22918</v>
      </c>
      <c r="D256" s="16">
        <v>1156</v>
      </c>
      <c r="E256" s="17">
        <f t="shared" si="7"/>
        <v>99.6694789945203</v>
      </c>
      <c r="F256" s="18">
        <f t="shared" si="6"/>
        <v>1982.52595155709</v>
      </c>
    </row>
    <row r="257" ht="21" customHeight="1" spans="1:6">
      <c r="A257" s="19" t="s">
        <v>234</v>
      </c>
      <c r="B257" s="14"/>
      <c r="C257" s="15">
        <v>3866</v>
      </c>
      <c r="D257" s="16">
        <v>41</v>
      </c>
      <c r="E257" s="17"/>
      <c r="F257" s="18">
        <f t="shared" si="6"/>
        <v>9429.26829268293</v>
      </c>
    </row>
    <row r="258" ht="21" customHeight="1" spans="1:6">
      <c r="A258" s="19" t="s">
        <v>235</v>
      </c>
      <c r="B258" s="14"/>
      <c r="C258" s="15">
        <v>19052</v>
      </c>
      <c r="D258" s="16">
        <v>1115</v>
      </c>
      <c r="E258" s="17"/>
      <c r="F258" s="18">
        <f t="shared" si="6"/>
        <v>1708.69955156951</v>
      </c>
    </row>
    <row r="259" ht="21" customHeight="1" spans="1:6">
      <c r="A259" s="19" t="s">
        <v>236</v>
      </c>
      <c r="B259" s="14">
        <v>4790</v>
      </c>
      <c r="C259" s="15">
        <f>SUM(C260:C262)</f>
        <v>4790</v>
      </c>
      <c r="D259" s="16">
        <v>197</v>
      </c>
      <c r="E259" s="17">
        <f t="shared" si="7"/>
        <v>100</v>
      </c>
      <c r="F259" s="18">
        <f t="shared" si="6"/>
        <v>2431.47208121827</v>
      </c>
    </row>
    <row r="260" ht="21" customHeight="1" spans="1:6">
      <c r="A260" s="19" t="s">
        <v>237</v>
      </c>
      <c r="B260" s="14"/>
      <c r="C260" s="15"/>
      <c r="D260" s="16">
        <v>2</v>
      </c>
      <c r="E260" s="17"/>
      <c r="F260" s="18"/>
    </row>
    <row r="261" ht="21" customHeight="1" spans="1:6">
      <c r="A261" s="19" t="s">
        <v>238</v>
      </c>
      <c r="B261" s="14"/>
      <c r="C261" s="15">
        <v>60</v>
      </c>
      <c r="D261" s="16"/>
      <c r="E261" s="17"/>
      <c r="F261" s="18"/>
    </row>
    <row r="262" ht="21" customHeight="1" spans="1:6">
      <c r="A262" s="19" t="s">
        <v>239</v>
      </c>
      <c r="B262" s="14"/>
      <c r="C262" s="15">
        <v>4730</v>
      </c>
      <c r="D262" s="16">
        <v>195</v>
      </c>
      <c r="E262" s="17"/>
      <c r="F262" s="18">
        <f t="shared" si="6"/>
        <v>2425.64102564103</v>
      </c>
    </row>
    <row r="263" ht="21" customHeight="1" spans="1:6">
      <c r="A263" s="19" t="s">
        <v>240</v>
      </c>
      <c r="B263" s="14">
        <v>69</v>
      </c>
      <c r="C263" s="15">
        <f>SUM(C264:C265)</f>
        <v>63</v>
      </c>
      <c r="D263" s="16">
        <v>9</v>
      </c>
      <c r="E263" s="17">
        <f t="shared" si="7"/>
        <v>91.304347826087</v>
      </c>
      <c r="F263" s="18">
        <f t="shared" ref="F263:F323" si="8">(C263/D263)*100</f>
        <v>700</v>
      </c>
    </row>
    <row r="264" ht="21" customHeight="1" spans="1:6">
      <c r="A264" s="19" t="s">
        <v>241</v>
      </c>
      <c r="B264" s="14"/>
      <c r="C264" s="15">
        <v>55</v>
      </c>
      <c r="D264" s="16"/>
      <c r="E264" s="17"/>
      <c r="F264" s="18"/>
    </row>
    <row r="265" ht="21" customHeight="1" spans="1:6">
      <c r="A265" s="19" t="s">
        <v>242</v>
      </c>
      <c r="B265" s="14"/>
      <c r="C265" s="15">
        <v>8</v>
      </c>
      <c r="D265" s="16">
        <v>9</v>
      </c>
      <c r="E265" s="17"/>
      <c r="F265" s="18">
        <f t="shared" si="8"/>
        <v>88.8888888888889</v>
      </c>
    </row>
    <row r="266" ht="21" customHeight="1" spans="1:6">
      <c r="A266" s="19" t="s">
        <v>243</v>
      </c>
      <c r="B266" s="14">
        <v>820</v>
      </c>
      <c r="C266" s="15">
        <f>SUM(C267)</f>
        <v>598</v>
      </c>
      <c r="D266" s="16">
        <v>61</v>
      </c>
      <c r="E266" s="17">
        <f t="shared" si="7"/>
        <v>72.9268292682927</v>
      </c>
      <c r="F266" s="18">
        <f t="shared" si="8"/>
        <v>980.327868852459</v>
      </c>
    </row>
    <row r="267" ht="21" customHeight="1" spans="1:6">
      <c r="A267" s="19" t="s">
        <v>244</v>
      </c>
      <c r="B267" s="14"/>
      <c r="C267" s="15">
        <v>598</v>
      </c>
      <c r="D267" s="16">
        <v>61</v>
      </c>
      <c r="E267" s="17"/>
      <c r="F267" s="18">
        <f t="shared" si="8"/>
        <v>980.327868852459</v>
      </c>
    </row>
    <row r="268" ht="21" customHeight="1" spans="1:6">
      <c r="A268" s="19" t="s">
        <v>245</v>
      </c>
      <c r="B268" s="14">
        <v>5222</v>
      </c>
      <c r="C268" s="15">
        <f>SUM(C269)</f>
        <v>5222</v>
      </c>
      <c r="D268" s="16">
        <v>1259</v>
      </c>
      <c r="E268" s="17">
        <f t="shared" si="7"/>
        <v>100</v>
      </c>
      <c r="F268" s="18">
        <f t="shared" si="8"/>
        <v>414.773629864972</v>
      </c>
    </row>
    <row r="269" ht="21" customHeight="1" spans="1:6">
      <c r="A269" s="19" t="s">
        <v>246</v>
      </c>
      <c r="B269" s="14"/>
      <c r="C269" s="15">
        <v>5222</v>
      </c>
      <c r="D269" s="16">
        <v>1259</v>
      </c>
      <c r="E269" s="17"/>
      <c r="F269" s="18">
        <f t="shared" si="8"/>
        <v>414.773629864972</v>
      </c>
    </row>
    <row r="270" ht="21" customHeight="1" spans="1:6">
      <c r="A270" s="13" t="s">
        <v>247</v>
      </c>
      <c r="B270" s="14">
        <f>B271+B279+B282+B286+B277+B284</f>
        <v>144116</v>
      </c>
      <c r="C270" s="15">
        <f>C271+C279+C282+C286+C277+C284</f>
        <v>143402</v>
      </c>
      <c r="D270" s="16">
        <f>D271+D277+D279+D282+D284+D286</f>
        <v>171901</v>
      </c>
      <c r="E270" s="17">
        <f t="shared" ref="E270:E333" si="9">(C270/B270)*100</f>
        <v>99.5045657664659</v>
      </c>
      <c r="F270" s="18">
        <f t="shared" si="8"/>
        <v>83.4212715458316</v>
      </c>
    </row>
    <row r="271" ht="21" customHeight="1" spans="1:6">
      <c r="A271" s="19" t="s">
        <v>248</v>
      </c>
      <c r="B271" s="14">
        <v>28418</v>
      </c>
      <c r="C271" s="15">
        <f>SUM(C272:C276)</f>
        <v>28418</v>
      </c>
      <c r="D271" s="16">
        <v>24421</v>
      </c>
      <c r="E271" s="17">
        <f t="shared" si="9"/>
        <v>100</v>
      </c>
      <c r="F271" s="18">
        <f t="shared" si="8"/>
        <v>116.367061135908</v>
      </c>
    </row>
    <row r="272" ht="21" customHeight="1" spans="1:6">
      <c r="A272" s="19" t="s">
        <v>11</v>
      </c>
      <c r="B272" s="14"/>
      <c r="C272" s="15">
        <v>10819</v>
      </c>
      <c r="D272" s="16">
        <v>9736</v>
      </c>
      <c r="E272" s="17"/>
      <c r="F272" s="18">
        <f t="shared" si="8"/>
        <v>111.123664749384</v>
      </c>
    </row>
    <row r="273" ht="21" customHeight="1" spans="1:6">
      <c r="A273" s="19" t="s">
        <v>12</v>
      </c>
      <c r="B273" s="14"/>
      <c r="C273" s="15">
        <v>5</v>
      </c>
      <c r="D273" s="16"/>
      <c r="E273" s="17"/>
      <c r="F273" s="18"/>
    </row>
    <row r="274" ht="21" customHeight="1" spans="1:6">
      <c r="A274" s="19" t="s">
        <v>249</v>
      </c>
      <c r="B274" s="14"/>
      <c r="C274" s="15">
        <v>494</v>
      </c>
      <c r="D274" s="16">
        <v>37</v>
      </c>
      <c r="E274" s="17"/>
      <c r="F274" s="18">
        <f t="shared" si="8"/>
        <v>1335.13513513513</v>
      </c>
    </row>
    <row r="275" ht="21" customHeight="1" spans="1:6">
      <c r="A275" s="19" t="s">
        <v>250</v>
      </c>
      <c r="B275" s="14"/>
      <c r="C275" s="15">
        <v>20</v>
      </c>
      <c r="D275" s="16"/>
      <c r="E275" s="17"/>
      <c r="F275" s="18"/>
    </row>
    <row r="276" ht="21" customHeight="1" spans="1:6">
      <c r="A276" s="19" t="s">
        <v>251</v>
      </c>
      <c r="B276" s="14"/>
      <c r="C276" s="15">
        <v>17080</v>
      </c>
      <c r="D276" s="16">
        <v>14648</v>
      </c>
      <c r="E276" s="17"/>
      <c r="F276" s="18">
        <f t="shared" si="8"/>
        <v>116.602949208083</v>
      </c>
    </row>
    <row r="277" ht="21" customHeight="1" spans="1:6">
      <c r="A277" s="19" t="s">
        <v>252</v>
      </c>
      <c r="B277" s="14">
        <v>60</v>
      </c>
      <c r="C277" s="15">
        <f>SUM(C278)</f>
        <v>60</v>
      </c>
      <c r="D277" s="16">
        <v>36</v>
      </c>
      <c r="E277" s="17">
        <f t="shared" si="9"/>
        <v>100</v>
      </c>
      <c r="F277" s="18">
        <f t="shared" si="8"/>
        <v>166.666666666667</v>
      </c>
    </row>
    <row r="278" ht="21" customHeight="1" spans="1:6">
      <c r="A278" s="19" t="s">
        <v>253</v>
      </c>
      <c r="B278" s="14"/>
      <c r="C278" s="15">
        <v>60</v>
      </c>
      <c r="D278" s="16">
        <v>36</v>
      </c>
      <c r="E278" s="17"/>
      <c r="F278" s="18">
        <f t="shared" si="8"/>
        <v>166.666666666667</v>
      </c>
    </row>
    <row r="279" ht="21" customHeight="1" spans="1:6">
      <c r="A279" s="19" t="s">
        <v>254</v>
      </c>
      <c r="B279" s="14">
        <v>88073</v>
      </c>
      <c r="C279" s="15">
        <f>SUM(C280:C281)</f>
        <v>87359</v>
      </c>
      <c r="D279" s="16">
        <v>136411</v>
      </c>
      <c r="E279" s="17">
        <f t="shared" si="9"/>
        <v>99.1893088687793</v>
      </c>
      <c r="F279" s="18">
        <f t="shared" si="8"/>
        <v>64.0410230846486</v>
      </c>
    </row>
    <row r="280" ht="21" customHeight="1" spans="1:6">
      <c r="A280" s="19" t="s">
        <v>255</v>
      </c>
      <c r="B280" s="14"/>
      <c r="C280" s="15">
        <v>65848</v>
      </c>
      <c r="D280" s="16">
        <v>131300</v>
      </c>
      <c r="E280" s="17"/>
      <c r="F280" s="18">
        <f t="shared" si="8"/>
        <v>50.1507996953542</v>
      </c>
    </row>
    <row r="281" ht="21" customHeight="1" spans="1:6">
      <c r="A281" s="19" t="s">
        <v>256</v>
      </c>
      <c r="B281" s="14"/>
      <c r="C281" s="15">
        <v>21511</v>
      </c>
      <c r="D281" s="16">
        <v>5111</v>
      </c>
      <c r="E281" s="17"/>
      <c r="F281" s="18">
        <f t="shared" si="8"/>
        <v>420.876540794365</v>
      </c>
    </row>
    <row r="282" ht="21" customHeight="1" spans="1:6">
      <c r="A282" s="19" t="s">
        <v>257</v>
      </c>
      <c r="B282" s="14">
        <v>984</v>
      </c>
      <c r="C282" s="15">
        <f>SUM(C283)</f>
        <v>984</v>
      </c>
      <c r="D282" s="16">
        <v>8658</v>
      </c>
      <c r="E282" s="17">
        <f t="shared" si="9"/>
        <v>100</v>
      </c>
      <c r="F282" s="18">
        <f t="shared" si="8"/>
        <v>11.3652113652114</v>
      </c>
    </row>
    <row r="283" ht="21" customHeight="1" spans="1:6">
      <c r="A283" s="19" t="s">
        <v>258</v>
      </c>
      <c r="B283" s="14"/>
      <c r="C283" s="15">
        <v>984</v>
      </c>
      <c r="D283" s="16">
        <v>8658</v>
      </c>
      <c r="E283" s="17"/>
      <c r="F283" s="18">
        <f t="shared" si="8"/>
        <v>11.3652113652114</v>
      </c>
    </row>
    <row r="284" ht="21" customHeight="1" spans="1:6">
      <c r="A284" s="19" t="s">
        <v>259</v>
      </c>
      <c r="B284" s="14">
        <v>89</v>
      </c>
      <c r="C284" s="15">
        <f>SUM(C285)</f>
        <v>89</v>
      </c>
      <c r="D284" s="16">
        <v>564</v>
      </c>
      <c r="E284" s="17">
        <f t="shared" si="9"/>
        <v>100</v>
      </c>
      <c r="F284" s="18">
        <f t="shared" si="8"/>
        <v>15.7801418439716</v>
      </c>
    </row>
    <row r="285" ht="21" customHeight="1" spans="1:6">
      <c r="A285" s="19" t="s">
        <v>260</v>
      </c>
      <c r="B285" s="14"/>
      <c r="C285" s="15">
        <v>89</v>
      </c>
      <c r="D285" s="16">
        <v>564</v>
      </c>
      <c r="E285" s="17"/>
      <c r="F285" s="18">
        <f t="shared" si="8"/>
        <v>15.7801418439716</v>
      </c>
    </row>
    <row r="286" ht="21" customHeight="1" spans="1:6">
      <c r="A286" s="19" t="s">
        <v>261</v>
      </c>
      <c r="B286" s="14">
        <v>26492</v>
      </c>
      <c r="C286" s="15">
        <f>SUM(C287)</f>
        <v>26492</v>
      </c>
      <c r="D286" s="16">
        <v>1811</v>
      </c>
      <c r="E286" s="17">
        <f t="shared" si="9"/>
        <v>100</v>
      </c>
      <c r="F286" s="18">
        <f t="shared" si="8"/>
        <v>1462.83821093319</v>
      </c>
    </row>
    <row r="287" ht="21" customHeight="1" spans="1:6">
      <c r="A287" s="19" t="s">
        <v>262</v>
      </c>
      <c r="B287" s="14"/>
      <c r="C287" s="15">
        <v>26492</v>
      </c>
      <c r="D287" s="16">
        <v>1811</v>
      </c>
      <c r="E287" s="17"/>
      <c r="F287" s="18">
        <f t="shared" si="8"/>
        <v>1462.83821093319</v>
      </c>
    </row>
    <row r="288" ht="21" customHeight="1" spans="1:6">
      <c r="A288" s="13" t="s">
        <v>263</v>
      </c>
      <c r="B288" s="14">
        <f>B289+B306+B316+B328+B338+B342+B333</f>
        <v>56280</v>
      </c>
      <c r="C288" s="15">
        <f>C289+C306+C316+C328+C338+C342+C333</f>
        <v>44041</v>
      </c>
      <c r="D288" s="16">
        <f>D289+D306+D316+D328+D333+D338+D342</f>
        <v>24071</v>
      </c>
      <c r="E288" s="17">
        <f t="shared" si="9"/>
        <v>78.2533759772566</v>
      </c>
      <c r="F288" s="18">
        <f t="shared" si="8"/>
        <v>182.962901416642</v>
      </c>
    </row>
    <row r="289" ht="21" customHeight="1" spans="1:6">
      <c r="A289" s="19" t="s">
        <v>264</v>
      </c>
      <c r="B289" s="14">
        <v>29194</v>
      </c>
      <c r="C289" s="15">
        <f>SUM(C290:C305)</f>
        <v>19768</v>
      </c>
      <c r="D289" s="16">
        <v>3489</v>
      </c>
      <c r="E289" s="17">
        <f t="shared" si="9"/>
        <v>67.7125436733575</v>
      </c>
      <c r="F289" s="18">
        <f t="shared" si="8"/>
        <v>566.580682143881</v>
      </c>
    </row>
    <row r="290" ht="21" customHeight="1" spans="1:6">
      <c r="A290" s="19" t="s">
        <v>11</v>
      </c>
      <c r="B290" s="14"/>
      <c r="C290" s="15">
        <v>1238</v>
      </c>
      <c r="D290" s="16">
        <v>1677</v>
      </c>
      <c r="E290" s="17"/>
      <c r="F290" s="18">
        <f t="shared" si="8"/>
        <v>73.8223017292785</v>
      </c>
    </row>
    <row r="291" ht="21" customHeight="1" spans="1:6">
      <c r="A291" s="19" t="s">
        <v>12</v>
      </c>
      <c r="B291" s="14"/>
      <c r="C291" s="15">
        <v>1</v>
      </c>
      <c r="D291" s="16">
        <v>1</v>
      </c>
      <c r="E291" s="17"/>
      <c r="F291" s="18">
        <f t="shared" si="8"/>
        <v>100</v>
      </c>
    </row>
    <row r="292" ht="21" customHeight="1" spans="1:6">
      <c r="A292" s="19" t="s">
        <v>16</v>
      </c>
      <c r="B292" s="14"/>
      <c r="C292" s="15">
        <v>1662</v>
      </c>
      <c r="D292" s="16">
        <v>256</v>
      </c>
      <c r="E292" s="17"/>
      <c r="F292" s="18">
        <f t="shared" si="8"/>
        <v>649.21875</v>
      </c>
    </row>
    <row r="293" ht="21" customHeight="1" spans="1:6">
      <c r="A293" s="19" t="s">
        <v>265</v>
      </c>
      <c r="B293" s="14"/>
      <c r="C293" s="15">
        <v>5</v>
      </c>
      <c r="D293" s="16">
        <v>10</v>
      </c>
      <c r="E293" s="17"/>
      <c r="F293" s="18">
        <f t="shared" si="8"/>
        <v>50</v>
      </c>
    </row>
    <row r="294" ht="21" customHeight="1" spans="1:6">
      <c r="A294" s="19" t="s">
        <v>266</v>
      </c>
      <c r="B294" s="14"/>
      <c r="C294" s="15">
        <v>133</v>
      </c>
      <c r="D294" s="16">
        <v>128</v>
      </c>
      <c r="E294" s="17"/>
      <c r="F294" s="18">
        <f t="shared" si="8"/>
        <v>103.90625</v>
      </c>
    </row>
    <row r="295" ht="21" customHeight="1" spans="1:6">
      <c r="A295" s="19" t="s">
        <v>267</v>
      </c>
      <c r="B295" s="14"/>
      <c r="C295" s="15">
        <v>39</v>
      </c>
      <c r="D295" s="16">
        <v>27</v>
      </c>
      <c r="E295" s="17"/>
      <c r="F295" s="18">
        <f t="shared" si="8"/>
        <v>144.444444444444</v>
      </c>
    </row>
    <row r="296" ht="21" customHeight="1" spans="1:6">
      <c r="A296" s="19" t="s">
        <v>268</v>
      </c>
      <c r="B296" s="14"/>
      <c r="C296" s="15">
        <v>36</v>
      </c>
      <c r="D296" s="16">
        <v>1</v>
      </c>
      <c r="E296" s="17"/>
      <c r="F296" s="18">
        <f t="shared" si="8"/>
        <v>3600</v>
      </c>
    </row>
    <row r="297" ht="21" customHeight="1" spans="1:6">
      <c r="A297" s="19" t="s">
        <v>269</v>
      </c>
      <c r="B297" s="14"/>
      <c r="C297" s="15">
        <v>55</v>
      </c>
      <c r="D297" s="16"/>
      <c r="E297" s="17"/>
      <c r="F297" s="18"/>
    </row>
    <row r="298" ht="21" customHeight="1" spans="1:6">
      <c r="A298" s="19" t="s">
        <v>270</v>
      </c>
      <c r="B298" s="14"/>
      <c r="C298" s="15">
        <v>4884</v>
      </c>
      <c r="D298" s="16"/>
      <c r="E298" s="17"/>
      <c r="F298" s="18"/>
    </row>
    <row r="299" ht="21" customHeight="1" spans="1:6">
      <c r="A299" s="19" t="s">
        <v>271</v>
      </c>
      <c r="B299" s="14"/>
      <c r="C299" s="15">
        <v>2268</v>
      </c>
      <c r="D299" s="16">
        <v>575</v>
      </c>
      <c r="E299" s="17"/>
      <c r="F299" s="18">
        <f t="shared" si="8"/>
        <v>394.434782608696</v>
      </c>
    </row>
    <row r="300" ht="21" customHeight="1" spans="1:6">
      <c r="A300" s="19" t="s">
        <v>272</v>
      </c>
      <c r="B300" s="14"/>
      <c r="C300" s="15">
        <v>332</v>
      </c>
      <c r="D300" s="16">
        <v>33</v>
      </c>
      <c r="E300" s="17"/>
      <c r="F300" s="18">
        <f t="shared" si="8"/>
        <v>1006.06060606061</v>
      </c>
    </row>
    <row r="301" ht="21" customHeight="1" spans="1:6">
      <c r="A301" s="19" t="s">
        <v>273</v>
      </c>
      <c r="B301" s="14"/>
      <c r="C301" s="15">
        <v>37</v>
      </c>
      <c r="D301" s="16">
        <v>115</v>
      </c>
      <c r="E301" s="17"/>
      <c r="F301" s="18">
        <f t="shared" si="8"/>
        <v>32.1739130434783</v>
      </c>
    </row>
    <row r="302" ht="21" customHeight="1" spans="1:6">
      <c r="A302" s="19" t="s">
        <v>274</v>
      </c>
      <c r="B302" s="14"/>
      <c r="C302" s="15">
        <v>139</v>
      </c>
      <c r="D302" s="16">
        <v>7</v>
      </c>
      <c r="E302" s="17"/>
      <c r="F302" s="18">
        <f t="shared" si="8"/>
        <v>1985.71428571429</v>
      </c>
    </row>
    <row r="303" ht="21" customHeight="1" spans="1:6">
      <c r="A303" s="19" t="s">
        <v>275</v>
      </c>
      <c r="B303" s="14"/>
      <c r="C303" s="15">
        <v>1147</v>
      </c>
      <c r="D303" s="16">
        <v>483</v>
      </c>
      <c r="E303" s="17"/>
      <c r="F303" s="18">
        <f t="shared" si="8"/>
        <v>237.474120082816</v>
      </c>
    </row>
    <row r="304" ht="21" customHeight="1" spans="1:6">
      <c r="A304" s="19" t="s">
        <v>276</v>
      </c>
      <c r="B304" s="14"/>
      <c r="C304" s="15">
        <v>6409</v>
      </c>
      <c r="D304" s="16"/>
      <c r="E304" s="17"/>
      <c r="F304" s="18"/>
    </row>
    <row r="305" ht="21" customHeight="1" spans="1:6">
      <c r="A305" s="19" t="s">
        <v>277</v>
      </c>
      <c r="B305" s="14"/>
      <c r="C305" s="15">
        <v>1383</v>
      </c>
      <c r="D305" s="16">
        <v>176</v>
      </c>
      <c r="E305" s="17"/>
      <c r="F305" s="18">
        <f t="shared" si="8"/>
        <v>785.795454545455</v>
      </c>
    </row>
    <row r="306" ht="21" customHeight="1" spans="1:6">
      <c r="A306" s="19" t="s">
        <v>278</v>
      </c>
      <c r="B306" s="14">
        <v>3168</v>
      </c>
      <c r="C306" s="15">
        <f>SUM(C307:C315)</f>
        <v>2532</v>
      </c>
      <c r="D306" s="16">
        <v>3010</v>
      </c>
      <c r="E306" s="17">
        <f t="shared" si="9"/>
        <v>79.9242424242424</v>
      </c>
      <c r="F306" s="18">
        <f t="shared" si="8"/>
        <v>84.1196013289037</v>
      </c>
    </row>
    <row r="307" ht="21" customHeight="1" spans="1:6">
      <c r="A307" s="19" t="s">
        <v>11</v>
      </c>
      <c r="B307" s="14"/>
      <c r="C307" s="15">
        <v>458</v>
      </c>
      <c r="D307" s="16">
        <v>492</v>
      </c>
      <c r="E307" s="17"/>
      <c r="F307" s="18">
        <f t="shared" si="8"/>
        <v>93.0894308943089</v>
      </c>
    </row>
    <row r="308" ht="21" customHeight="1" spans="1:6">
      <c r="A308" s="19" t="s">
        <v>279</v>
      </c>
      <c r="B308" s="14"/>
      <c r="C308" s="15">
        <v>77</v>
      </c>
      <c r="D308" s="16">
        <v>94</v>
      </c>
      <c r="E308" s="17"/>
      <c r="F308" s="18">
        <f t="shared" si="8"/>
        <v>81.9148936170213</v>
      </c>
    </row>
    <row r="309" ht="21" customHeight="1" spans="1:6">
      <c r="A309" s="19" t="s">
        <v>280</v>
      </c>
      <c r="B309" s="14"/>
      <c r="C309" s="15">
        <v>1814</v>
      </c>
      <c r="D309" s="16">
        <v>2010</v>
      </c>
      <c r="E309" s="17"/>
      <c r="F309" s="18">
        <f t="shared" si="8"/>
        <v>90.2487562189055</v>
      </c>
    </row>
    <row r="310" ht="21" customHeight="1" spans="1:6">
      <c r="A310" s="19" t="s">
        <v>281</v>
      </c>
      <c r="B310" s="14"/>
      <c r="C310" s="15">
        <v>116</v>
      </c>
      <c r="D310" s="16">
        <v>112</v>
      </c>
      <c r="E310" s="17"/>
      <c r="F310" s="18">
        <f t="shared" si="8"/>
        <v>103.571428571429</v>
      </c>
    </row>
    <row r="311" ht="21" customHeight="1" spans="1:6">
      <c r="A311" s="19" t="s">
        <v>282</v>
      </c>
      <c r="B311" s="14"/>
      <c r="C311" s="15"/>
      <c r="D311" s="16">
        <v>20</v>
      </c>
      <c r="E311" s="17"/>
      <c r="F311" s="18"/>
    </row>
    <row r="312" ht="21" customHeight="1" spans="1:6">
      <c r="A312" s="19" t="s">
        <v>283</v>
      </c>
      <c r="B312" s="14"/>
      <c r="C312" s="15"/>
      <c r="D312" s="16">
        <v>6</v>
      </c>
      <c r="E312" s="17"/>
      <c r="F312" s="18"/>
    </row>
    <row r="313" ht="21" customHeight="1" spans="1:6">
      <c r="A313" s="19" t="s">
        <v>284</v>
      </c>
      <c r="B313" s="14"/>
      <c r="C313" s="15">
        <v>35</v>
      </c>
      <c r="D313" s="16">
        <v>20</v>
      </c>
      <c r="E313" s="17"/>
      <c r="F313" s="18">
        <f t="shared" si="8"/>
        <v>175</v>
      </c>
    </row>
    <row r="314" ht="21" customHeight="1" spans="1:6">
      <c r="A314" s="19" t="s">
        <v>285</v>
      </c>
      <c r="B314" s="14"/>
      <c r="C314" s="15">
        <v>31</v>
      </c>
      <c r="D314" s="16"/>
      <c r="E314" s="17"/>
      <c r="F314" s="18"/>
    </row>
    <row r="315" ht="21" customHeight="1" spans="1:6">
      <c r="A315" s="19" t="s">
        <v>286</v>
      </c>
      <c r="B315" s="14"/>
      <c r="C315" s="15">
        <v>1</v>
      </c>
      <c r="D315" s="16">
        <v>256</v>
      </c>
      <c r="E315" s="17"/>
      <c r="F315" s="18">
        <f t="shared" si="8"/>
        <v>0.390625</v>
      </c>
    </row>
    <row r="316" ht="21" customHeight="1" spans="1:6">
      <c r="A316" s="19" t="s">
        <v>287</v>
      </c>
      <c r="B316" s="14">
        <v>5425</v>
      </c>
      <c r="C316" s="15">
        <f>SUM(C317:C327)</f>
        <v>5125</v>
      </c>
      <c r="D316" s="16">
        <v>1919</v>
      </c>
      <c r="E316" s="17">
        <f t="shared" si="9"/>
        <v>94.4700460829493</v>
      </c>
      <c r="F316" s="18">
        <f t="shared" si="8"/>
        <v>267.066180302241</v>
      </c>
    </row>
    <row r="317" ht="21" customHeight="1" spans="1:6">
      <c r="A317" s="19" t="s">
        <v>13</v>
      </c>
      <c r="B317" s="14"/>
      <c r="C317" s="15">
        <v>6</v>
      </c>
      <c r="D317" s="16"/>
      <c r="E317" s="17"/>
      <c r="F317" s="18"/>
    </row>
    <row r="318" ht="21" customHeight="1" spans="1:6">
      <c r="A318" s="19" t="s">
        <v>288</v>
      </c>
      <c r="B318" s="14"/>
      <c r="C318" s="15">
        <v>58</v>
      </c>
      <c r="D318" s="16">
        <v>59</v>
      </c>
      <c r="E318" s="17"/>
      <c r="F318" s="18">
        <f t="shared" si="8"/>
        <v>98.3050847457627</v>
      </c>
    </row>
    <row r="319" ht="21" customHeight="1" spans="1:6">
      <c r="A319" s="19" t="s">
        <v>289</v>
      </c>
      <c r="B319" s="14"/>
      <c r="C319" s="15">
        <v>4406</v>
      </c>
      <c r="D319" s="16">
        <v>1500</v>
      </c>
      <c r="E319" s="17"/>
      <c r="F319" s="18">
        <f t="shared" si="8"/>
        <v>293.733333333333</v>
      </c>
    </row>
    <row r="320" ht="21" customHeight="1" spans="1:6">
      <c r="A320" s="19" t="s">
        <v>290</v>
      </c>
      <c r="B320" s="14"/>
      <c r="C320" s="15">
        <v>68</v>
      </c>
      <c r="D320" s="16">
        <v>12</v>
      </c>
      <c r="E320" s="17"/>
      <c r="F320" s="18">
        <f t="shared" si="8"/>
        <v>566.666666666667</v>
      </c>
    </row>
    <row r="321" ht="21" customHeight="1" spans="1:6">
      <c r="A321" s="19" t="s">
        <v>291</v>
      </c>
      <c r="B321" s="14"/>
      <c r="C321" s="15">
        <v>150</v>
      </c>
      <c r="D321" s="16"/>
      <c r="E321" s="17"/>
      <c r="F321" s="18"/>
    </row>
    <row r="322" ht="21" customHeight="1" spans="1:6">
      <c r="A322" s="19" t="s">
        <v>292</v>
      </c>
      <c r="B322" s="14"/>
      <c r="C322" s="15"/>
      <c r="D322" s="16">
        <v>158</v>
      </c>
      <c r="E322" s="17"/>
      <c r="F322" s="18"/>
    </row>
    <row r="323" ht="21" customHeight="1" spans="1:6">
      <c r="A323" s="19" t="s">
        <v>293</v>
      </c>
      <c r="B323" s="14"/>
      <c r="C323" s="15">
        <v>16</v>
      </c>
      <c r="D323" s="16">
        <v>26</v>
      </c>
      <c r="E323" s="17"/>
      <c r="F323" s="18">
        <f t="shared" si="8"/>
        <v>61.5384615384615</v>
      </c>
    </row>
    <row r="324" ht="21" customHeight="1" spans="1:6">
      <c r="A324" s="19" t="s">
        <v>294</v>
      </c>
      <c r="B324" s="14"/>
      <c r="C324" s="15">
        <v>2</v>
      </c>
      <c r="D324" s="16"/>
      <c r="E324" s="17"/>
      <c r="F324" s="18"/>
    </row>
    <row r="325" ht="21" customHeight="1" spans="1:6">
      <c r="A325" s="19" t="s">
        <v>295</v>
      </c>
      <c r="B325" s="14"/>
      <c r="C325" s="15">
        <v>4</v>
      </c>
      <c r="D325" s="16"/>
      <c r="E325" s="17"/>
      <c r="F325" s="18"/>
    </row>
    <row r="326" ht="21" customHeight="1" spans="1:6">
      <c r="A326" s="19" t="s">
        <v>296</v>
      </c>
      <c r="B326" s="14"/>
      <c r="C326" s="15"/>
      <c r="D326" s="16">
        <v>50</v>
      </c>
      <c r="E326" s="17"/>
      <c r="F326" s="18"/>
    </row>
    <row r="327" ht="21" customHeight="1" spans="1:6">
      <c r="A327" s="19" t="s">
        <v>297</v>
      </c>
      <c r="B327" s="14"/>
      <c r="C327" s="15">
        <v>415</v>
      </c>
      <c r="D327" s="16">
        <v>114</v>
      </c>
      <c r="E327" s="17"/>
      <c r="F327" s="18">
        <f t="shared" ref="F327:F390" si="10">(C327/D327)*100</f>
        <v>364.035087719298</v>
      </c>
    </row>
    <row r="328" ht="21" customHeight="1" spans="1:6">
      <c r="A328" s="19" t="s">
        <v>298</v>
      </c>
      <c r="B328" s="14">
        <v>9532</v>
      </c>
      <c r="C328" s="15">
        <f>SUM(C329:C332)</f>
        <v>8632</v>
      </c>
      <c r="D328" s="16">
        <v>5556</v>
      </c>
      <c r="E328" s="17">
        <f t="shared" si="9"/>
        <v>90.5581200167856</v>
      </c>
      <c r="F328" s="18">
        <f t="shared" si="10"/>
        <v>155.363570914327</v>
      </c>
    </row>
    <row r="329" ht="21" customHeight="1" spans="1:6">
      <c r="A329" s="19" t="s">
        <v>299</v>
      </c>
      <c r="B329" s="14"/>
      <c r="C329" s="15"/>
      <c r="D329" s="16">
        <v>1418</v>
      </c>
      <c r="E329" s="17"/>
      <c r="F329" s="18"/>
    </row>
    <row r="330" ht="21" customHeight="1" spans="1:6">
      <c r="A330" s="19" t="s">
        <v>300</v>
      </c>
      <c r="B330" s="14"/>
      <c r="C330" s="15">
        <v>2198</v>
      </c>
      <c r="D330" s="16">
        <v>200</v>
      </c>
      <c r="E330" s="17"/>
      <c r="F330" s="18">
        <f t="shared" si="10"/>
        <v>1099</v>
      </c>
    </row>
    <row r="331" ht="21" customHeight="1" spans="1:6">
      <c r="A331" s="19" t="s">
        <v>301</v>
      </c>
      <c r="B331" s="14"/>
      <c r="C331" s="15"/>
      <c r="D331" s="16">
        <v>33</v>
      </c>
      <c r="E331" s="17"/>
      <c r="F331" s="18"/>
    </row>
    <row r="332" ht="21" customHeight="1" spans="1:6">
      <c r="A332" s="19" t="s">
        <v>302</v>
      </c>
      <c r="B332" s="14"/>
      <c r="C332" s="15">
        <v>6434</v>
      </c>
      <c r="D332" s="16">
        <v>3905</v>
      </c>
      <c r="E332" s="17"/>
      <c r="F332" s="18">
        <f t="shared" si="10"/>
        <v>164.763124199744</v>
      </c>
    </row>
    <row r="333" ht="21" customHeight="1" spans="1:6">
      <c r="A333" s="19" t="s">
        <v>303</v>
      </c>
      <c r="B333" s="14">
        <v>2293</v>
      </c>
      <c r="C333" s="15">
        <f>SUM(C334:C337)</f>
        <v>2293</v>
      </c>
      <c r="D333" s="16">
        <v>1787</v>
      </c>
      <c r="E333" s="17">
        <f t="shared" si="9"/>
        <v>100</v>
      </c>
      <c r="F333" s="18">
        <f t="shared" si="10"/>
        <v>128.315612758814</v>
      </c>
    </row>
    <row r="334" ht="21" customHeight="1" spans="1:6">
      <c r="A334" s="19" t="s">
        <v>304</v>
      </c>
      <c r="B334" s="14"/>
      <c r="C334" s="15">
        <v>1057</v>
      </c>
      <c r="D334" s="16"/>
      <c r="E334" s="17"/>
      <c r="F334" s="18"/>
    </row>
    <row r="335" ht="21" customHeight="1" spans="1:6">
      <c r="A335" s="19" t="s">
        <v>305</v>
      </c>
      <c r="B335" s="14"/>
      <c r="C335" s="15">
        <v>1145</v>
      </c>
      <c r="D335" s="16">
        <v>1342</v>
      </c>
      <c r="E335" s="17"/>
      <c r="F335" s="18">
        <f t="shared" si="10"/>
        <v>85.3204172876304</v>
      </c>
    </row>
    <row r="336" ht="21" customHeight="1" spans="1:6">
      <c r="A336" s="19" t="s">
        <v>306</v>
      </c>
      <c r="B336" s="14"/>
      <c r="C336" s="15">
        <v>80</v>
      </c>
      <c r="D336" s="16"/>
      <c r="E336" s="17"/>
      <c r="F336" s="18"/>
    </row>
    <row r="337" ht="21" customHeight="1" spans="1:6">
      <c r="A337" s="19" t="s">
        <v>307</v>
      </c>
      <c r="B337" s="14"/>
      <c r="C337" s="15">
        <v>11</v>
      </c>
      <c r="D337" s="16">
        <v>445</v>
      </c>
      <c r="E337" s="17"/>
      <c r="F337" s="18">
        <f t="shared" si="10"/>
        <v>2.47191011235955</v>
      </c>
    </row>
    <row r="338" ht="21" customHeight="1" spans="1:6">
      <c r="A338" s="19" t="s">
        <v>308</v>
      </c>
      <c r="B338" s="14">
        <v>6266</v>
      </c>
      <c r="C338" s="15">
        <f>SUM(C339:C341)</f>
        <v>5289</v>
      </c>
      <c r="D338" s="16">
        <v>3182</v>
      </c>
      <c r="E338" s="17">
        <f t="shared" ref="E338:E396" si="11">(C338/B338)*100</f>
        <v>84.4079157357166</v>
      </c>
      <c r="F338" s="18">
        <f t="shared" si="10"/>
        <v>166.216216216216</v>
      </c>
    </row>
    <row r="339" ht="21" customHeight="1" spans="1:6">
      <c r="A339" s="19" t="s">
        <v>309</v>
      </c>
      <c r="B339" s="14"/>
      <c r="C339" s="15">
        <v>1677</v>
      </c>
      <c r="D339" s="16">
        <v>871</v>
      </c>
      <c r="E339" s="17"/>
      <c r="F339" s="18">
        <f t="shared" si="10"/>
        <v>192.537313432836</v>
      </c>
    </row>
    <row r="340" ht="21" customHeight="1" spans="1:6">
      <c r="A340" s="19" t="s">
        <v>310</v>
      </c>
      <c r="B340" s="14"/>
      <c r="C340" s="15">
        <v>20</v>
      </c>
      <c r="D340" s="16">
        <v>45</v>
      </c>
      <c r="E340" s="17"/>
      <c r="F340" s="18">
        <f t="shared" si="10"/>
        <v>44.4444444444444</v>
      </c>
    </row>
    <row r="341" ht="21" customHeight="1" spans="1:6">
      <c r="A341" s="19" t="s">
        <v>311</v>
      </c>
      <c r="B341" s="14"/>
      <c r="C341" s="15">
        <v>3592</v>
      </c>
      <c r="D341" s="16">
        <v>2266</v>
      </c>
      <c r="E341" s="17"/>
      <c r="F341" s="18">
        <f t="shared" si="10"/>
        <v>158.517210944395</v>
      </c>
    </row>
    <row r="342" ht="21" customHeight="1" spans="1:6">
      <c r="A342" s="19" t="s">
        <v>312</v>
      </c>
      <c r="B342" s="14">
        <v>402</v>
      </c>
      <c r="C342" s="15">
        <f>SUM(C343)</f>
        <v>402</v>
      </c>
      <c r="D342" s="16">
        <v>5128</v>
      </c>
      <c r="E342" s="17">
        <f t="shared" si="11"/>
        <v>100</v>
      </c>
      <c r="F342" s="18">
        <f t="shared" si="10"/>
        <v>7.8393135725429</v>
      </c>
    </row>
    <row r="343" ht="21" customHeight="1" spans="1:6">
      <c r="A343" s="19" t="s">
        <v>313</v>
      </c>
      <c r="B343" s="14"/>
      <c r="C343" s="15">
        <v>402</v>
      </c>
      <c r="D343" s="16">
        <v>5128</v>
      </c>
      <c r="E343" s="17"/>
      <c r="F343" s="18">
        <f t="shared" si="10"/>
        <v>7.8393135725429</v>
      </c>
    </row>
    <row r="344" ht="21" customHeight="1" spans="1:6">
      <c r="A344" s="13" t="s">
        <v>314</v>
      </c>
      <c r="B344" s="14">
        <f>B345+B350+B354+B356+B358</f>
        <v>42214</v>
      </c>
      <c r="C344" s="15">
        <f>C345+C350+C354+C356+C358</f>
        <v>40553</v>
      </c>
      <c r="D344" s="16">
        <f>D345+D350+D356+D358</f>
        <v>55146</v>
      </c>
      <c r="E344" s="17">
        <f t="shared" si="11"/>
        <v>96.0652863978775</v>
      </c>
      <c r="F344" s="18">
        <f t="shared" si="10"/>
        <v>73.5375185870235</v>
      </c>
    </row>
    <row r="345" ht="21" customHeight="1" spans="1:6">
      <c r="A345" s="19" t="s">
        <v>315</v>
      </c>
      <c r="B345" s="14">
        <v>5863</v>
      </c>
      <c r="C345" s="15">
        <f>SUM(C346:C349)</f>
        <v>5863</v>
      </c>
      <c r="D345" s="16">
        <v>10838</v>
      </c>
      <c r="E345" s="17">
        <f t="shared" si="11"/>
        <v>100</v>
      </c>
      <c r="F345" s="18">
        <f t="shared" si="10"/>
        <v>54.0966968075291</v>
      </c>
    </row>
    <row r="346" ht="21" customHeight="1" spans="1:6">
      <c r="A346" s="19" t="s">
        <v>316</v>
      </c>
      <c r="B346" s="14"/>
      <c r="C346" s="15">
        <v>5714</v>
      </c>
      <c r="D346" s="16">
        <v>10606</v>
      </c>
      <c r="E346" s="17"/>
      <c r="F346" s="18">
        <f t="shared" si="10"/>
        <v>53.8751650009429</v>
      </c>
    </row>
    <row r="347" ht="21" customHeight="1" spans="1:6">
      <c r="A347" s="19" t="s">
        <v>317</v>
      </c>
      <c r="B347" s="14"/>
      <c r="C347" s="15">
        <v>149</v>
      </c>
      <c r="D347" s="16">
        <v>147</v>
      </c>
      <c r="E347" s="17"/>
      <c r="F347" s="18">
        <f t="shared" si="10"/>
        <v>101.360544217687</v>
      </c>
    </row>
    <row r="348" ht="21" customHeight="1" spans="1:6">
      <c r="A348" s="19" t="s">
        <v>318</v>
      </c>
      <c r="B348" s="14"/>
      <c r="C348" s="15"/>
      <c r="D348" s="16">
        <v>50</v>
      </c>
      <c r="E348" s="17"/>
      <c r="F348" s="18"/>
    </row>
    <row r="349" ht="21" customHeight="1" spans="1:6">
      <c r="A349" s="19" t="s">
        <v>319</v>
      </c>
      <c r="B349" s="14"/>
      <c r="C349" s="15"/>
      <c r="D349" s="16">
        <v>35</v>
      </c>
      <c r="E349" s="17"/>
      <c r="F349" s="18"/>
    </row>
    <row r="350" ht="21" customHeight="1" spans="1:6">
      <c r="A350" s="19" t="s">
        <v>320</v>
      </c>
      <c r="B350" s="14">
        <v>17444</v>
      </c>
      <c r="C350" s="15">
        <f>SUM(C351:C353)</f>
        <v>15783</v>
      </c>
      <c r="D350" s="16">
        <v>11405</v>
      </c>
      <c r="E350" s="17">
        <f t="shared" si="11"/>
        <v>90.4781013529007</v>
      </c>
      <c r="F350" s="18">
        <f t="shared" si="10"/>
        <v>138.386672512056</v>
      </c>
    </row>
    <row r="351" ht="21" customHeight="1" spans="1:6">
      <c r="A351" s="19" t="s">
        <v>321</v>
      </c>
      <c r="B351" s="14"/>
      <c r="C351" s="15">
        <v>13770</v>
      </c>
      <c r="D351" s="16">
        <v>9760</v>
      </c>
      <c r="E351" s="17"/>
      <c r="F351" s="18">
        <f t="shared" si="10"/>
        <v>141.08606557377</v>
      </c>
    </row>
    <row r="352" ht="21" customHeight="1" spans="1:6">
      <c r="A352" s="19" t="s">
        <v>322</v>
      </c>
      <c r="B352" s="14"/>
      <c r="C352" s="15"/>
      <c r="D352" s="16">
        <v>1319</v>
      </c>
      <c r="E352" s="17"/>
      <c r="F352" s="18">
        <f t="shared" si="10"/>
        <v>0</v>
      </c>
    </row>
    <row r="353" ht="21" customHeight="1" spans="1:6">
      <c r="A353" s="19" t="s">
        <v>323</v>
      </c>
      <c r="B353" s="14"/>
      <c r="C353" s="15">
        <v>2013</v>
      </c>
      <c r="D353" s="16">
        <v>326</v>
      </c>
      <c r="E353" s="17"/>
      <c r="F353" s="18">
        <f t="shared" si="10"/>
        <v>617.484662576687</v>
      </c>
    </row>
    <row r="354" ht="21" customHeight="1" spans="1:6">
      <c r="A354" s="19" t="s">
        <v>324</v>
      </c>
      <c r="B354" s="14">
        <v>658</v>
      </c>
      <c r="C354" s="15">
        <f>SUM(C355)</f>
        <v>658</v>
      </c>
      <c r="D354" s="16"/>
      <c r="E354" s="17">
        <f t="shared" si="11"/>
        <v>100</v>
      </c>
      <c r="F354" s="18"/>
    </row>
    <row r="355" ht="21" customHeight="1" spans="1:6">
      <c r="A355" s="19" t="s">
        <v>325</v>
      </c>
      <c r="B355" s="14"/>
      <c r="C355" s="15">
        <v>658</v>
      </c>
      <c r="D355" s="16"/>
      <c r="E355" s="17"/>
      <c r="F355" s="18"/>
    </row>
    <row r="356" ht="21" customHeight="1" spans="1:6">
      <c r="A356" s="19" t="s">
        <v>326</v>
      </c>
      <c r="B356" s="14">
        <v>2194</v>
      </c>
      <c r="C356" s="15">
        <f>SUM(C357)</f>
        <v>2194</v>
      </c>
      <c r="D356" s="16">
        <v>326</v>
      </c>
      <c r="E356" s="17">
        <f t="shared" si="11"/>
        <v>100</v>
      </c>
      <c r="F356" s="18">
        <f t="shared" si="10"/>
        <v>673.006134969325</v>
      </c>
    </row>
    <row r="357" ht="21" customHeight="1" spans="1:6">
      <c r="A357" s="19" t="s">
        <v>327</v>
      </c>
      <c r="B357" s="14"/>
      <c r="C357" s="15">
        <v>2194</v>
      </c>
      <c r="D357" s="16">
        <v>326</v>
      </c>
      <c r="E357" s="17"/>
      <c r="F357" s="18">
        <f t="shared" si="10"/>
        <v>673.006134969325</v>
      </c>
    </row>
    <row r="358" ht="21" customHeight="1" spans="1:6">
      <c r="A358" s="19" t="s">
        <v>328</v>
      </c>
      <c r="B358" s="14">
        <v>16055</v>
      </c>
      <c r="C358" s="15">
        <f>SUM(C359:C360)</f>
        <v>16055</v>
      </c>
      <c r="D358" s="16">
        <v>32577</v>
      </c>
      <c r="E358" s="17">
        <f t="shared" si="11"/>
        <v>100</v>
      </c>
      <c r="F358" s="18">
        <f t="shared" si="10"/>
        <v>49.2832366393468</v>
      </c>
    </row>
    <row r="359" ht="21" customHeight="1" spans="1:6">
      <c r="A359" s="19" t="s">
        <v>329</v>
      </c>
      <c r="B359" s="14"/>
      <c r="C359" s="15">
        <v>1042</v>
      </c>
      <c r="D359" s="16">
        <v>783</v>
      </c>
      <c r="E359" s="17"/>
      <c r="F359" s="18">
        <f t="shared" si="10"/>
        <v>133.077905491699</v>
      </c>
    </row>
    <row r="360" ht="21" customHeight="1" spans="1:6">
      <c r="A360" s="19" t="s">
        <v>330</v>
      </c>
      <c r="B360" s="14"/>
      <c r="C360" s="15">
        <v>15013</v>
      </c>
      <c r="D360" s="16">
        <v>31794</v>
      </c>
      <c r="E360" s="17"/>
      <c r="F360" s="18">
        <f t="shared" si="10"/>
        <v>47.2196011826131</v>
      </c>
    </row>
    <row r="361" ht="21" customHeight="1" spans="1:6">
      <c r="A361" s="13" t="s">
        <v>331</v>
      </c>
      <c r="B361" s="14">
        <f>B362+B364+B367+B370</f>
        <v>181105</v>
      </c>
      <c r="C361" s="15">
        <f>C362+C364+C367+C370</f>
        <v>180645</v>
      </c>
      <c r="D361" s="16">
        <f>D364+D367+D370</f>
        <v>128007</v>
      </c>
      <c r="E361" s="17">
        <f t="shared" si="11"/>
        <v>99.7460036995113</v>
      </c>
      <c r="F361" s="18">
        <f t="shared" si="10"/>
        <v>141.121188684994</v>
      </c>
    </row>
    <row r="362" ht="21" customHeight="1" spans="1:6">
      <c r="A362" s="19" t="s">
        <v>332</v>
      </c>
      <c r="B362" s="14">
        <v>1381</v>
      </c>
      <c r="C362" s="15">
        <f>SUM(C363)</f>
        <v>1381</v>
      </c>
      <c r="D362" s="16"/>
      <c r="E362" s="17">
        <f t="shared" si="11"/>
        <v>100</v>
      </c>
      <c r="F362" s="18"/>
    </row>
    <row r="363" ht="21" customHeight="1" spans="1:6">
      <c r="A363" s="19" t="s">
        <v>333</v>
      </c>
      <c r="B363" s="14"/>
      <c r="C363" s="15">
        <v>1381</v>
      </c>
      <c r="D363" s="16"/>
      <c r="E363" s="17"/>
      <c r="F363" s="18"/>
    </row>
    <row r="364" ht="21" customHeight="1" spans="1:6">
      <c r="A364" s="19" t="s">
        <v>334</v>
      </c>
      <c r="B364" s="14">
        <v>4024</v>
      </c>
      <c r="C364" s="15">
        <f>SUM(C365:C366)</f>
        <v>3564</v>
      </c>
      <c r="D364" s="16">
        <v>2179</v>
      </c>
      <c r="E364" s="17">
        <f t="shared" si="11"/>
        <v>88.5685884691849</v>
      </c>
      <c r="F364" s="18">
        <f t="shared" si="10"/>
        <v>163.561266636072</v>
      </c>
    </row>
    <row r="365" ht="21" customHeight="1" spans="1:6">
      <c r="A365" s="19" t="s">
        <v>335</v>
      </c>
      <c r="B365" s="14"/>
      <c r="C365" s="15">
        <v>147</v>
      </c>
      <c r="D365" s="16"/>
      <c r="E365" s="17"/>
      <c r="F365" s="18"/>
    </row>
    <row r="366" ht="21" customHeight="1" spans="1:6">
      <c r="A366" s="19" t="s">
        <v>336</v>
      </c>
      <c r="B366" s="14"/>
      <c r="C366" s="15">
        <v>3417</v>
      </c>
      <c r="D366" s="16">
        <v>2179</v>
      </c>
      <c r="E366" s="17"/>
      <c r="F366" s="18">
        <f t="shared" si="10"/>
        <v>156.815052776503</v>
      </c>
    </row>
    <row r="367" ht="21" customHeight="1" spans="1:6">
      <c r="A367" s="19" t="s">
        <v>337</v>
      </c>
      <c r="B367" s="14">
        <v>154100</v>
      </c>
      <c r="C367" s="15">
        <f>SUM(C368:C369)</f>
        <v>154100</v>
      </c>
      <c r="D367" s="16">
        <v>120853</v>
      </c>
      <c r="E367" s="17">
        <f t="shared" si="11"/>
        <v>100</v>
      </c>
      <c r="F367" s="18">
        <f t="shared" si="10"/>
        <v>127.510281085285</v>
      </c>
    </row>
    <row r="368" ht="21" customHeight="1" spans="1:6">
      <c r="A368" s="19" t="s">
        <v>338</v>
      </c>
      <c r="B368" s="14"/>
      <c r="C368" s="15">
        <v>82</v>
      </c>
      <c r="D368" s="16">
        <v>161</v>
      </c>
      <c r="E368" s="17"/>
      <c r="F368" s="18">
        <f t="shared" si="10"/>
        <v>50.9316770186335</v>
      </c>
    </row>
    <row r="369" ht="21" customHeight="1" spans="1:6">
      <c r="A369" s="19" t="s">
        <v>339</v>
      </c>
      <c r="B369" s="14"/>
      <c r="C369" s="15">
        <v>154018</v>
      </c>
      <c r="D369" s="16">
        <v>120692</v>
      </c>
      <c r="E369" s="17"/>
      <c r="F369" s="18">
        <f t="shared" si="10"/>
        <v>127.612434958407</v>
      </c>
    </row>
    <row r="370" ht="21" customHeight="1" spans="1:6">
      <c r="A370" s="19" t="s">
        <v>340</v>
      </c>
      <c r="B370" s="14">
        <v>21600</v>
      </c>
      <c r="C370" s="15">
        <f>SUM(C371)</f>
        <v>21600</v>
      </c>
      <c r="D370" s="16">
        <v>4975</v>
      </c>
      <c r="E370" s="17">
        <f t="shared" si="11"/>
        <v>100</v>
      </c>
      <c r="F370" s="18">
        <f t="shared" si="10"/>
        <v>434.170854271357</v>
      </c>
    </row>
    <row r="371" ht="21" customHeight="1" spans="1:6">
      <c r="A371" s="19" t="s">
        <v>341</v>
      </c>
      <c r="B371" s="14"/>
      <c r="C371" s="15">
        <v>21600</v>
      </c>
      <c r="D371" s="16">
        <v>4975</v>
      </c>
      <c r="E371" s="17"/>
      <c r="F371" s="18">
        <f t="shared" si="10"/>
        <v>434.170854271357</v>
      </c>
    </row>
    <row r="372" ht="21" customHeight="1" spans="1:6">
      <c r="A372" s="13" t="s">
        <v>342</v>
      </c>
      <c r="B372" s="14">
        <f>B373+B376+B378</f>
        <v>5374</v>
      </c>
      <c r="C372" s="15">
        <f>C373+C376+C378</f>
        <v>5374</v>
      </c>
      <c r="D372" s="16">
        <f>D373+D376</f>
        <v>5639</v>
      </c>
      <c r="E372" s="17">
        <f t="shared" si="11"/>
        <v>100</v>
      </c>
      <c r="F372" s="18">
        <f t="shared" si="10"/>
        <v>95.3005852101436</v>
      </c>
    </row>
    <row r="373" ht="21" customHeight="1" spans="1:6">
      <c r="A373" s="19" t="s">
        <v>343</v>
      </c>
      <c r="B373" s="14">
        <v>3413</v>
      </c>
      <c r="C373" s="15">
        <f>SUM(C374:C375)</f>
        <v>3413</v>
      </c>
      <c r="D373" s="16">
        <v>4250</v>
      </c>
      <c r="E373" s="17">
        <f t="shared" si="11"/>
        <v>100</v>
      </c>
      <c r="F373" s="18">
        <f t="shared" si="10"/>
        <v>80.3058823529412</v>
      </c>
    </row>
    <row r="374" ht="21.75" customHeight="1" spans="1:6">
      <c r="A374" s="19" t="s">
        <v>11</v>
      </c>
      <c r="B374" s="14"/>
      <c r="C374" s="15">
        <v>1708</v>
      </c>
      <c r="D374" s="16">
        <v>3850</v>
      </c>
      <c r="E374" s="17"/>
      <c r="F374" s="18">
        <f t="shared" si="10"/>
        <v>44.3636363636364</v>
      </c>
    </row>
    <row r="375" ht="21.75" customHeight="1" spans="1:6">
      <c r="A375" s="19" t="s">
        <v>12</v>
      </c>
      <c r="B375" s="14"/>
      <c r="C375" s="15">
        <v>1705</v>
      </c>
      <c r="D375" s="16">
        <v>400</v>
      </c>
      <c r="E375" s="17"/>
      <c r="F375" s="18">
        <f t="shared" si="10"/>
        <v>426.25</v>
      </c>
    </row>
    <row r="376" ht="21.75" customHeight="1" spans="1:6">
      <c r="A376" s="19" t="s">
        <v>344</v>
      </c>
      <c r="B376" s="14">
        <v>1801</v>
      </c>
      <c r="C376" s="15">
        <f>SUM(C377)</f>
        <v>1801</v>
      </c>
      <c r="D376" s="16">
        <v>1389</v>
      </c>
      <c r="E376" s="17">
        <f t="shared" si="11"/>
        <v>100</v>
      </c>
      <c r="F376" s="18">
        <f t="shared" si="10"/>
        <v>129.661627069834</v>
      </c>
    </row>
    <row r="377" ht="21.75" customHeight="1" spans="1:6">
      <c r="A377" s="19" t="s">
        <v>12</v>
      </c>
      <c r="B377" s="14"/>
      <c r="C377" s="15">
        <v>1801</v>
      </c>
      <c r="D377" s="16">
        <v>1389</v>
      </c>
      <c r="E377" s="17"/>
      <c r="F377" s="18">
        <f t="shared" si="10"/>
        <v>129.661627069834</v>
      </c>
    </row>
    <row r="378" ht="21.75" customHeight="1" spans="1:6">
      <c r="A378" s="19" t="s">
        <v>345</v>
      </c>
      <c r="B378" s="14">
        <v>160</v>
      </c>
      <c r="C378" s="15">
        <f>SUM(C379)</f>
        <v>160</v>
      </c>
      <c r="D378" s="16"/>
      <c r="E378" s="17">
        <f t="shared" si="11"/>
        <v>100</v>
      </c>
      <c r="F378" s="18"/>
    </row>
    <row r="379" ht="21.75" customHeight="1" spans="1:6">
      <c r="A379" s="19" t="s">
        <v>346</v>
      </c>
      <c r="B379" s="14"/>
      <c r="C379" s="15">
        <v>160</v>
      </c>
      <c r="D379" s="16"/>
      <c r="E379" s="17"/>
      <c r="F379" s="18"/>
    </row>
    <row r="380" ht="21.75" customHeight="1" spans="1:6">
      <c r="A380" s="13" t="s">
        <v>347</v>
      </c>
      <c r="B380" s="14">
        <f>B381+B384</f>
        <v>787</v>
      </c>
      <c r="C380" s="15">
        <f>C381+C384</f>
        <v>787</v>
      </c>
      <c r="D380" s="16">
        <v>800</v>
      </c>
      <c r="E380" s="17">
        <f t="shared" si="11"/>
        <v>100</v>
      </c>
      <c r="F380" s="18">
        <f t="shared" si="10"/>
        <v>98.375</v>
      </c>
    </row>
    <row r="381" ht="21.75" customHeight="1" spans="1:6">
      <c r="A381" s="19" t="s">
        <v>348</v>
      </c>
      <c r="B381" s="14">
        <v>350</v>
      </c>
      <c r="C381" s="15">
        <f>SUM(C382:C383)</f>
        <v>350</v>
      </c>
      <c r="D381" s="16">
        <v>800</v>
      </c>
      <c r="E381" s="17">
        <f t="shared" si="11"/>
        <v>100</v>
      </c>
      <c r="F381" s="18">
        <f t="shared" si="10"/>
        <v>43.75</v>
      </c>
    </row>
    <row r="382" ht="21.75" customHeight="1" spans="1:6">
      <c r="A382" s="19" t="s">
        <v>349</v>
      </c>
      <c r="B382" s="14"/>
      <c r="C382" s="15"/>
      <c r="D382" s="16">
        <v>800</v>
      </c>
      <c r="E382" s="17"/>
      <c r="F382" s="18"/>
    </row>
    <row r="383" ht="21.75" customHeight="1" spans="1:6">
      <c r="A383" s="19" t="s">
        <v>350</v>
      </c>
      <c r="B383" s="14"/>
      <c r="C383" s="15">
        <v>350</v>
      </c>
      <c r="D383" s="16"/>
      <c r="E383" s="17"/>
      <c r="F383" s="18"/>
    </row>
    <row r="384" ht="21.75" customHeight="1" spans="1:6">
      <c r="A384" s="19" t="s">
        <v>351</v>
      </c>
      <c r="B384" s="14">
        <v>437</v>
      </c>
      <c r="C384" s="15">
        <f>SUM(C385)</f>
        <v>437</v>
      </c>
      <c r="D384" s="16"/>
      <c r="E384" s="17">
        <f t="shared" si="11"/>
        <v>100</v>
      </c>
      <c r="F384" s="18"/>
    </row>
    <row r="385" ht="21.75" customHeight="1" spans="1:6">
      <c r="A385" s="19" t="s">
        <v>352</v>
      </c>
      <c r="B385" s="14"/>
      <c r="C385" s="15">
        <v>437</v>
      </c>
      <c r="D385" s="16"/>
      <c r="E385" s="17"/>
      <c r="F385" s="18"/>
    </row>
    <row r="386" ht="21.75" customHeight="1" spans="1:6">
      <c r="A386" s="13" t="s">
        <v>353</v>
      </c>
      <c r="B386" s="14">
        <f>B387</f>
        <v>7841</v>
      </c>
      <c r="C386" s="15">
        <f>C387</f>
        <v>5235</v>
      </c>
      <c r="D386" s="16">
        <f>D387</f>
        <v>3730</v>
      </c>
      <c r="E386" s="17">
        <f t="shared" si="11"/>
        <v>66.7644433108022</v>
      </c>
      <c r="F386" s="18">
        <f t="shared" si="10"/>
        <v>140.348525469169</v>
      </c>
    </row>
    <row r="387" ht="21.75" customHeight="1" spans="1:6">
      <c r="A387" s="19" t="s">
        <v>354</v>
      </c>
      <c r="B387" s="14">
        <v>7841</v>
      </c>
      <c r="C387" s="15">
        <f>SUM(C388:C394)</f>
        <v>5235</v>
      </c>
      <c r="D387" s="16">
        <v>3730</v>
      </c>
      <c r="E387" s="17">
        <f t="shared" si="11"/>
        <v>66.7644433108022</v>
      </c>
      <c r="F387" s="18">
        <f t="shared" si="10"/>
        <v>140.348525469169</v>
      </c>
    </row>
    <row r="388" ht="21.75" customHeight="1" spans="1:6">
      <c r="A388" s="19" t="s">
        <v>11</v>
      </c>
      <c r="B388" s="14"/>
      <c r="C388" s="15">
        <v>1262</v>
      </c>
      <c r="D388" s="16">
        <v>1433</v>
      </c>
      <c r="E388" s="17"/>
      <c r="F388" s="18">
        <f t="shared" si="10"/>
        <v>88.0669923237962</v>
      </c>
    </row>
    <row r="389" ht="21.75" customHeight="1" spans="1:6">
      <c r="A389" s="19" t="s">
        <v>355</v>
      </c>
      <c r="B389" s="14"/>
      <c r="C389" s="15">
        <v>740</v>
      </c>
      <c r="D389" s="16">
        <v>777</v>
      </c>
      <c r="E389" s="17"/>
      <c r="F389" s="18">
        <f t="shared" si="10"/>
        <v>95.2380952380952</v>
      </c>
    </row>
    <row r="390" ht="21.75" customHeight="1" spans="1:6">
      <c r="A390" s="19" t="s">
        <v>356</v>
      </c>
      <c r="B390" s="14"/>
      <c r="C390" s="15">
        <v>1700</v>
      </c>
      <c r="D390" s="16">
        <v>855</v>
      </c>
      <c r="E390" s="17"/>
      <c r="F390" s="18">
        <f t="shared" si="10"/>
        <v>198.830409356725</v>
      </c>
    </row>
    <row r="391" ht="21.75" customHeight="1" spans="1:6">
      <c r="A391" s="19" t="s">
        <v>357</v>
      </c>
      <c r="B391" s="14"/>
      <c r="C391" s="15">
        <v>961</v>
      </c>
      <c r="D391" s="16">
        <v>50</v>
      </c>
      <c r="E391" s="17"/>
      <c r="F391" s="18">
        <f t="shared" ref="F391:F437" si="12">(C391/D391)*100</f>
        <v>1922</v>
      </c>
    </row>
    <row r="392" ht="21.75" customHeight="1" spans="1:6">
      <c r="A392" s="19" t="s">
        <v>358</v>
      </c>
      <c r="B392" s="14"/>
      <c r="C392" s="15">
        <v>270</v>
      </c>
      <c r="D392" s="16">
        <v>459</v>
      </c>
      <c r="E392" s="17"/>
      <c r="F392" s="18">
        <f t="shared" si="12"/>
        <v>58.8235294117647</v>
      </c>
    </row>
    <row r="393" ht="21.75" customHeight="1" spans="1:6">
      <c r="A393" s="19" t="s">
        <v>359</v>
      </c>
      <c r="B393" s="14"/>
      <c r="C393" s="15">
        <v>102</v>
      </c>
      <c r="D393" s="16">
        <v>59</v>
      </c>
      <c r="E393" s="17"/>
      <c r="F393" s="18">
        <f t="shared" si="12"/>
        <v>172.881355932203</v>
      </c>
    </row>
    <row r="394" ht="21.75" customHeight="1" spans="1:6">
      <c r="A394" s="19" t="s">
        <v>360</v>
      </c>
      <c r="B394" s="14"/>
      <c r="C394" s="15">
        <v>200</v>
      </c>
      <c r="D394" s="16">
        <v>97</v>
      </c>
      <c r="E394" s="17"/>
      <c r="F394" s="18">
        <f t="shared" si="12"/>
        <v>206.185567010309</v>
      </c>
    </row>
    <row r="395" ht="21.75" customHeight="1" spans="1:6">
      <c r="A395" s="13" t="s">
        <v>361</v>
      </c>
      <c r="B395" s="14">
        <f>B396+B400</f>
        <v>24910</v>
      </c>
      <c r="C395" s="15">
        <f>C396+C400</f>
        <v>23251</v>
      </c>
      <c r="D395" s="16">
        <f>D396+D400</f>
        <v>23554</v>
      </c>
      <c r="E395" s="17">
        <f t="shared" si="11"/>
        <v>93.3400240867122</v>
      </c>
      <c r="F395" s="18">
        <f t="shared" si="12"/>
        <v>98.7135942939628</v>
      </c>
    </row>
    <row r="396" ht="21.75" customHeight="1" spans="1:6">
      <c r="A396" s="19" t="s">
        <v>362</v>
      </c>
      <c r="B396" s="14">
        <v>20227</v>
      </c>
      <c r="C396" s="15">
        <f>SUM(C397:C399)</f>
        <v>18568</v>
      </c>
      <c r="D396" s="16">
        <v>20038</v>
      </c>
      <c r="E396" s="17">
        <f t="shared" si="11"/>
        <v>91.7980916596628</v>
      </c>
      <c r="F396" s="18">
        <f t="shared" si="12"/>
        <v>92.663938516818</v>
      </c>
    </row>
    <row r="397" ht="21.75" customHeight="1" spans="1:6">
      <c r="A397" s="19" t="s">
        <v>363</v>
      </c>
      <c r="B397" s="14"/>
      <c r="C397" s="15">
        <v>50</v>
      </c>
      <c r="D397" s="16"/>
      <c r="E397" s="17"/>
      <c r="F397" s="18"/>
    </row>
    <row r="398" ht="21.75" customHeight="1" spans="1:6">
      <c r="A398" s="19" t="s">
        <v>364</v>
      </c>
      <c r="B398" s="14"/>
      <c r="C398" s="15">
        <v>8694</v>
      </c>
      <c r="D398" s="16"/>
      <c r="E398" s="17"/>
      <c r="F398" s="18"/>
    </row>
    <row r="399" ht="21.75" customHeight="1" spans="1:6">
      <c r="A399" s="19" t="s">
        <v>365</v>
      </c>
      <c r="B399" s="14"/>
      <c r="C399" s="15">
        <v>9824</v>
      </c>
      <c r="D399" s="16">
        <v>20038</v>
      </c>
      <c r="E399" s="17"/>
      <c r="F399" s="18">
        <f t="shared" si="12"/>
        <v>49.0268489869248</v>
      </c>
    </row>
    <row r="400" ht="21.75" customHeight="1" spans="1:6">
      <c r="A400" s="19" t="s">
        <v>366</v>
      </c>
      <c r="B400" s="14">
        <v>4683</v>
      </c>
      <c r="C400" s="15">
        <f>SUM(C401)</f>
        <v>4683</v>
      </c>
      <c r="D400" s="16">
        <v>3516</v>
      </c>
      <c r="E400" s="17">
        <f t="shared" ref="E400:E437" si="13">(C400/B400)*100</f>
        <v>100</v>
      </c>
      <c r="F400" s="18">
        <f t="shared" si="12"/>
        <v>133.191126279863</v>
      </c>
    </row>
    <row r="401" ht="21.75" customHeight="1" spans="1:6">
      <c r="A401" s="19" t="s">
        <v>367</v>
      </c>
      <c r="B401" s="14"/>
      <c r="C401" s="15">
        <v>4683</v>
      </c>
      <c r="D401" s="16">
        <v>3516</v>
      </c>
      <c r="E401" s="17"/>
      <c r="F401" s="18">
        <f t="shared" si="12"/>
        <v>133.191126279863</v>
      </c>
    </row>
    <row r="402" ht="21.75" customHeight="1" spans="1:6">
      <c r="A402" s="13" t="s">
        <v>368</v>
      </c>
      <c r="B402" s="14">
        <f>B403+B405</f>
        <v>323</v>
      </c>
      <c r="C402" s="15">
        <f>C403+C405</f>
        <v>323</v>
      </c>
      <c r="D402" s="16">
        <f>D403</f>
        <v>2</v>
      </c>
      <c r="E402" s="17">
        <f t="shared" si="13"/>
        <v>100</v>
      </c>
      <c r="F402" s="18">
        <f t="shared" si="12"/>
        <v>16150</v>
      </c>
    </row>
    <row r="403" ht="21.75" customHeight="1" spans="1:6">
      <c r="A403" s="19" t="s">
        <v>369</v>
      </c>
      <c r="B403" s="14">
        <v>313</v>
      </c>
      <c r="C403" s="15">
        <f>SUM(C404)</f>
        <v>313</v>
      </c>
      <c r="D403" s="16">
        <v>2</v>
      </c>
      <c r="E403" s="17">
        <f t="shared" si="13"/>
        <v>100</v>
      </c>
      <c r="F403" s="18">
        <f t="shared" si="12"/>
        <v>15650</v>
      </c>
    </row>
    <row r="404" ht="21.75" customHeight="1" spans="1:6">
      <c r="A404" s="19" t="s">
        <v>370</v>
      </c>
      <c r="B404" s="14"/>
      <c r="C404" s="15">
        <v>313</v>
      </c>
      <c r="D404" s="16">
        <v>2</v>
      </c>
      <c r="E404" s="17"/>
      <c r="F404" s="18">
        <f t="shared" si="12"/>
        <v>15650</v>
      </c>
    </row>
    <row r="405" ht="21.75" customHeight="1" spans="1:6">
      <c r="A405" s="19" t="s">
        <v>371</v>
      </c>
      <c r="B405" s="14">
        <v>10</v>
      </c>
      <c r="C405" s="15">
        <f>SUM(C406)</f>
        <v>10</v>
      </c>
      <c r="D405" s="16"/>
      <c r="E405" s="17">
        <f t="shared" si="13"/>
        <v>100</v>
      </c>
      <c r="F405" s="18"/>
    </row>
    <row r="406" ht="21.75" customHeight="1" spans="1:6">
      <c r="A406" s="19" t="s">
        <v>372</v>
      </c>
      <c r="B406" s="14"/>
      <c r="C406" s="15">
        <v>10</v>
      </c>
      <c r="D406" s="16"/>
      <c r="E406" s="17"/>
      <c r="F406" s="18"/>
    </row>
    <row r="407" ht="21.75" customHeight="1" spans="1:6">
      <c r="A407" s="13" t="s">
        <v>373</v>
      </c>
      <c r="B407" s="14">
        <f>B408+B417+B423+B420</f>
        <v>16102</v>
      </c>
      <c r="C407" s="15">
        <f>C408+C417+C423+C420</f>
        <v>15160</v>
      </c>
      <c r="D407" s="16">
        <f>D408+D417+D420+D423</f>
        <v>14313</v>
      </c>
      <c r="E407" s="17">
        <f t="shared" si="13"/>
        <v>94.1497950565147</v>
      </c>
      <c r="F407" s="18">
        <f t="shared" si="12"/>
        <v>105.917697198351</v>
      </c>
    </row>
    <row r="408" ht="21.75" customHeight="1" spans="1:6">
      <c r="A408" s="19" t="s">
        <v>374</v>
      </c>
      <c r="B408" s="14">
        <v>5921</v>
      </c>
      <c r="C408" s="15">
        <f>SUM(C409:C416)</f>
        <v>5136</v>
      </c>
      <c r="D408" s="16">
        <v>9249</v>
      </c>
      <c r="E408" s="17">
        <f t="shared" si="13"/>
        <v>86.7421043742611</v>
      </c>
      <c r="F408" s="18">
        <f t="shared" si="12"/>
        <v>55.5303276029841</v>
      </c>
    </row>
    <row r="409" ht="21.75" customHeight="1" spans="1:6">
      <c r="A409" s="19" t="s">
        <v>11</v>
      </c>
      <c r="B409" s="14"/>
      <c r="C409" s="15">
        <v>760</v>
      </c>
      <c r="D409" s="16">
        <v>1132</v>
      </c>
      <c r="E409" s="17"/>
      <c r="F409" s="18">
        <f t="shared" si="12"/>
        <v>67.1378091872791</v>
      </c>
    </row>
    <row r="410" ht="21.75" customHeight="1" spans="1:6">
      <c r="A410" s="19" t="s">
        <v>12</v>
      </c>
      <c r="B410" s="14"/>
      <c r="C410" s="15"/>
      <c r="D410" s="16">
        <v>15</v>
      </c>
      <c r="E410" s="17"/>
      <c r="F410" s="18"/>
    </row>
    <row r="411" ht="21.75" customHeight="1" spans="1:6">
      <c r="A411" s="19" t="s">
        <v>375</v>
      </c>
      <c r="B411" s="14"/>
      <c r="C411" s="15">
        <v>2400</v>
      </c>
      <c r="D411" s="16">
        <v>243</v>
      </c>
      <c r="E411" s="17"/>
      <c r="F411" s="18">
        <f t="shared" si="12"/>
        <v>987.654320987654</v>
      </c>
    </row>
    <row r="412" ht="21.75" customHeight="1" spans="1:6">
      <c r="A412" s="19" t="s">
        <v>376</v>
      </c>
      <c r="B412" s="14"/>
      <c r="C412" s="15">
        <v>241</v>
      </c>
      <c r="D412" s="16">
        <v>592</v>
      </c>
      <c r="E412" s="17"/>
      <c r="F412" s="18">
        <f t="shared" si="12"/>
        <v>40.7094594594595</v>
      </c>
    </row>
    <row r="413" ht="21.75" customHeight="1" spans="1:6">
      <c r="A413" s="19" t="s">
        <v>377</v>
      </c>
      <c r="B413" s="14"/>
      <c r="C413" s="15">
        <v>560</v>
      </c>
      <c r="D413" s="16">
        <v>5865</v>
      </c>
      <c r="E413" s="17"/>
      <c r="F413" s="18">
        <f t="shared" si="12"/>
        <v>9.54816709292413</v>
      </c>
    </row>
    <row r="414" ht="21.75" customHeight="1" spans="1:6">
      <c r="A414" s="19" t="s">
        <v>378</v>
      </c>
      <c r="B414" s="14"/>
      <c r="C414" s="15">
        <v>790</v>
      </c>
      <c r="D414" s="16">
        <v>129</v>
      </c>
      <c r="E414" s="17"/>
      <c r="F414" s="18">
        <f t="shared" si="12"/>
        <v>612.403100775194</v>
      </c>
    </row>
    <row r="415" ht="21.75" customHeight="1" spans="1:6">
      <c r="A415" s="19" t="s">
        <v>16</v>
      </c>
      <c r="B415" s="14"/>
      <c r="C415" s="15">
        <v>102</v>
      </c>
      <c r="D415" s="16"/>
      <c r="E415" s="17"/>
      <c r="F415" s="18"/>
    </row>
    <row r="416" ht="21.75" customHeight="1" spans="1:6">
      <c r="A416" s="19" t="s">
        <v>379</v>
      </c>
      <c r="B416" s="14"/>
      <c r="C416" s="15">
        <v>283</v>
      </c>
      <c r="D416" s="16">
        <v>1273</v>
      </c>
      <c r="E416" s="17"/>
      <c r="F416" s="18">
        <f t="shared" si="12"/>
        <v>22.2309505106049</v>
      </c>
    </row>
    <row r="417" ht="21.75" customHeight="1" spans="1:6">
      <c r="A417" s="19" t="s">
        <v>380</v>
      </c>
      <c r="B417" s="14">
        <v>5200</v>
      </c>
      <c r="C417" s="15">
        <f>SUM(C418:C419)</f>
        <v>5043</v>
      </c>
      <c r="D417" s="16">
        <v>3952</v>
      </c>
      <c r="E417" s="17">
        <f t="shared" si="13"/>
        <v>96.9807692307692</v>
      </c>
      <c r="F417" s="18">
        <f t="shared" si="12"/>
        <v>127.606275303644</v>
      </c>
    </row>
    <row r="418" ht="21.75" customHeight="1" spans="1:6">
      <c r="A418" s="19" t="s">
        <v>11</v>
      </c>
      <c r="B418" s="14"/>
      <c r="C418" s="15">
        <v>3568</v>
      </c>
      <c r="D418" s="16">
        <v>3491</v>
      </c>
      <c r="E418" s="17"/>
      <c r="F418" s="18">
        <f t="shared" si="12"/>
        <v>102.205671727299</v>
      </c>
    </row>
    <row r="419" ht="21.75" customHeight="1" spans="1:6">
      <c r="A419" s="19" t="s">
        <v>381</v>
      </c>
      <c r="B419" s="14"/>
      <c r="C419" s="15">
        <v>1475</v>
      </c>
      <c r="D419" s="16">
        <v>461</v>
      </c>
      <c r="E419" s="17"/>
      <c r="F419" s="18">
        <f t="shared" si="12"/>
        <v>319.956616052061</v>
      </c>
    </row>
    <row r="420" ht="21.75" customHeight="1" spans="1:6">
      <c r="A420" s="19" t="s">
        <v>382</v>
      </c>
      <c r="B420" s="14">
        <v>1</v>
      </c>
      <c r="C420" s="15">
        <f>SUM(C421:C422)</f>
        <v>1</v>
      </c>
      <c r="D420" s="16">
        <v>59</v>
      </c>
      <c r="E420" s="17">
        <f t="shared" si="13"/>
        <v>100</v>
      </c>
      <c r="F420" s="18">
        <f t="shared" si="12"/>
        <v>1.69491525423729</v>
      </c>
    </row>
    <row r="421" ht="21.75" customHeight="1" spans="1:6">
      <c r="A421" s="19" t="s">
        <v>383</v>
      </c>
      <c r="B421" s="14"/>
      <c r="C421" s="15"/>
      <c r="D421" s="16">
        <v>13</v>
      </c>
      <c r="E421" s="17"/>
      <c r="F421" s="18"/>
    </row>
    <row r="422" ht="21.75" customHeight="1" spans="1:6">
      <c r="A422" s="19" t="s">
        <v>384</v>
      </c>
      <c r="B422" s="14"/>
      <c r="C422" s="15">
        <v>1</v>
      </c>
      <c r="D422" s="16">
        <v>46</v>
      </c>
      <c r="E422" s="17"/>
      <c r="F422" s="18">
        <f t="shared" si="12"/>
        <v>2.17391304347826</v>
      </c>
    </row>
    <row r="423" ht="21.75" customHeight="1" spans="1:6">
      <c r="A423" s="19" t="s">
        <v>385</v>
      </c>
      <c r="B423" s="14">
        <v>4980</v>
      </c>
      <c r="C423" s="15">
        <f>SUM(C424:C426)</f>
        <v>4980</v>
      </c>
      <c r="D423" s="16">
        <v>1053</v>
      </c>
      <c r="E423" s="17">
        <f t="shared" si="13"/>
        <v>100</v>
      </c>
      <c r="F423" s="18">
        <f t="shared" si="12"/>
        <v>472.934472934473</v>
      </c>
    </row>
    <row r="424" ht="21.75" customHeight="1" spans="1:6">
      <c r="A424" s="19" t="s">
        <v>386</v>
      </c>
      <c r="B424" s="14"/>
      <c r="C424" s="15">
        <v>2</v>
      </c>
      <c r="D424" s="16">
        <v>53</v>
      </c>
      <c r="E424" s="17"/>
      <c r="F424" s="18">
        <f t="shared" si="12"/>
        <v>3.77358490566038</v>
      </c>
    </row>
    <row r="425" ht="21.75" customHeight="1" spans="1:6">
      <c r="A425" s="19" t="s">
        <v>387</v>
      </c>
      <c r="B425" s="14"/>
      <c r="C425" s="15">
        <v>2978</v>
      </c>
      <c r="D425" s="16">
        <v>1000</v>
      </c>
      <c r="E425" s="17"/>
      <c r="F425" s="18">
        <f t="shared" si="12"/>
        <v>297.8</v>
      </c>
    </row>
    <row r="426" ht="21.75" customHeight="1" spans="1:6">
      <c r="A426" s="19" t="s">
        <v>388</v>
      </c>
      <c r="B426" s="14"/>
      <c r="C426" s="15">
        <v>2000</v>
      </c>
      <c r="D426" s="16"/>
      <c r="E426" s="17"/>
      <c r="F426" s="18"/>
    </row>
    <row r="427" ht="21.75" customHeight="1" spans="1:6">
      <c r="A427" s="19" t="s">
        <v>389</v>
      </c>
      <c r="B427" s="14"/>
      <c r="C427" s="15"/>
      <c r="D427" s="16"/>
      <c r="E427" s="17"/>
      <c r="F427" s="18"/>
    </row>
    <row r="428" ht="21.75" customHeight="1" spans="1:6">
      <c r="A428" s="13" t="s">
        <v>390</v>
      </c>
      <c r="B428" s="14">
        <f>B429</f>
        <v>15150</v>
      </c>
      <c r="C428" s="15">
        <f>C429</f>
        <v>15150</v>
      </c>
      <c r="D428" s="16">
        <v>2008</v>
      </c>
      <c r="E428" s="17">
        <f t="shared" si="13"/>
        <v>100</v>
      </c>
      <c r="F428" s="18">
        <f t="shared" si="12"/>
        <v>754.482071713147</v>
      </c>
    </row>
    <row r="429" ht="21.75" customHeight="1" spans="1:6">
      <c r="A429" s="19" t="s">
        <v>391</v>
      </c>
      <c r="B429" s="14">
        <v>15150</v>
      </c>
      <c r="C429" s="15">
        <f>SUM(C430)</f>
        <v>15150</v>
      </c>
      <c r="D429" s="16">
        <v>2008</v>
      </c>
      <c r="E429" s="17">
        <f t="shared" si="13"/>
        <v>100</v>
      </c>
      <c r="F429" s="18">
        <f t="shared" si="12"/>
        <v>754.482071713147</v>
      </c>
    </row>
    <row r="430" ht="21.75" customHeight="1" spans="1:6">
      <c r="A430" s="19" t="s">
        <v>392</v>
      </c>
      <c r="B430" s="14"/>
      <c r="C430" s="15">
        <v>15150</v>
      </c>
      <c r="D430" s="16">
        <v>2008</v>
      </c>
      <c r="E430" s="17"/>
      <c r="F430" s="18">
        <f t="shared" si="12"/>
        <v>754.482071713147</v>
      </c>
    </row>
    <row r="431" ht="21.75" customHeight="1" spans="1:6">
      <c r="A431" s="13" t="s">
        <v>393</v>
      </c>
      <c r="B431" s="14">
        <f>B432</f>
        <v>8112</v>
      </c>
      <c r="C431" s="15">
        <f>C432</f>
        <v>8112</v>
      </c>
      <c r="D431" s="16">
        <v>7591</v>
      </c>
      <c r="E431" s="17">
        <f t="shared" si="13"/>
        <v>100</v>
      </c>
      <c r="F431" s="18">
        <f t="shared" si="12"/>
        <v>106.863390857595</v>
      </c>
    </row>
    <row r="432" ht="21.75" customHeight="1" spans="1:6">
      <c r="A432" s="19" t="s">
        <v>394</v>
      </c>
      <c r="B432" s="14">
        <v>8112</v>
      </c>
      <c r="C432" s="15">
        <f>SUM(C433:C434)</f>
        <v>8112</v>
      </c>
      <c r="D432" s="16">
        <v>7591</v>
      </c>
      <c r="E432" s="17">
        <f t="shared" si="13"/>
        <v>100</v>
      </c>
      <c r="F432" s="18">
        <f t="shared" si="12"/>
        <v>106.863390857595</v>
      </c>
    </row>
    <row r="433" ht="21.75" customHeight="1" spans="1:6">
      <c r="A433" s="19" t="s">
        <v>395</v>
      </c>
      <c r="B433" s="14"/>
      <c r="C433" s="15">
        <v>5242</v>
      </c>
      <c r="D433" s="16">
        <v>5447</v>
      </c>
      <c r="E433" s="17"/>
      <c r="F433" s="18">
        <f t="shared" si="12"/>
        <v>96.2364604369378</v>
      </c>
    </row>
    <row r="434" ht="21.75" customHeight="1" spans="1:6">
      <c r="A434" s="19" t="s">
        <v>396</v>
      </c>
      <c r="B434" s="14"/>
      <c r="C434" s="15">
        <v>2870</v>
      </c>
      <c r="D434" s="16">
        <v>2144</v>
      </c>
      <c r="E434" s="17"/>
      <c r="F434" s="18">
        <f t="shared" si="12"/>
        <v>133.861940298507</v>
      </c>
    </row>
    <row r="435" ht="21.75" customHeight="1" spans="1:6">
      <c r="A435" s="13" t="s">
        <v>397</v>
      </c>
      <c r="B435" s="14">
        <f>B436</f>
        <v>208</v>
      </c>
      <c r="C435" s="15">
        <f>C436</f>
        <v>208</v>
      </c>
      <c r="D435" s="16">
        <v>48</v>
      </c>
      <c r="E435" s="17">
        <f t="shared" si="13"/>
        <v>100</v>
      </c>
      <c r="F435" s="18">
        <f t="shared" si="12"/>
        <v>433.333333333333</v>
      </c>
    </row>
    <row r="436" ht="21.75" customHeight="1" spans="1:6">
      <c r="A436" s="19" t="s">
        <v>398</v>
      </c>
      <c r="B436" s="14">
        <v>208</v>
      </c>
      <c r="C436" s="15">
        <v>208</v>
      </c>
      <c r="D436" s="16">
        <v>48</v>
      </c>
      <c r="E436" s="17">
        <f t="shared" si="13"/>
        <v>100</v>
      </c>
      <c r="F436" s="18">
        <f t="shared" si="12"/>
        <v>433.333333333333</v>
      </c>
    </row>
    <row r="437" ht="21.75" customHeight="1" spans="1:6">
      <c r="A437" s="20" t="s">
        <v>399</v>
      </c>
      <c r="B437" s="21">
        <f>B6+B86+B87+B88+B110+B132+B148+B203+B247+B270+B288+B344+B361+B372+B380+B386+B395+B402+B407+B428+B431+B435+B427</f>
        <v>825862</v>
      </c>
      <c r="C437" s="22">
        <f>C6+C86+C87+C88+C110+C132+C148+C203+C247+C270+C288+C344+C361+C372+C380+C386+C395+C402+C407+C428+C431+C435</f>
        <v>785500</v>
      </c>
      <c r="D437" s="23">
        <f>D6+D86+D87+D88+D110+D132+D148+D203+D247+D270+D288+D344+D361+D372+D380+D386+D395+D402+D407+D428+D431+D435</f>
        <v>728828</v>
      </c>
      <c r="E437" s="24">
        <f t="shared" si="13"/>
        <v>95.1127428069096</v>
      </c>
      <c r="F437" s="25">
        <f t="shared" si="12"/>
        <v>107.77577151262</v>
      </c>
    </row>
    <row r="438" ht="21.75" customHeight="1"/>
    <row r="439" ht="21.75" customHeight="1"/>
    <row r="440" ht="21.75" customHeight="1"/>
    <row r="441" ht="21.75" customHeight="1"/>
    <row r="442" ht="21.75" customHeight="1"/>
    <row r="443" ht="21.75" customHeight="1"/>
    <row r="444" ht="21.75" customHeight="1"/>
    <row r="445" ht="21.75" customHeight="1"/>
    <row r="446" ht="21.75" customHeight="1"/>
    <row r="447" ht="21.75" customHeight="1"/>
    <row r="448" ht="21.75" customHeight="1"/>
    <row r="449" ht="21.75" customHeight="1"/>
    <row r="450" ht="21.75" customHeight="1"/>
    <row r="451" ht="21.75" customHeight="1"/>
    <row r="452" ht="21.75" customHeight="1"/>
    <row r="453" ht="21.75" customHeight="1"/>
    <row r="454" ht="21.75" customHeight="1"/>
    <row r="455" ht="21.75" customHeight="1"/>
    <row r="456" ht="21.75" customHeight="1"/>
    <row r="457" ht="21.75" customHeight="1"/>
    <row r="458" ht="21.75" customHeight="1"/>
    <row r="459" ht="21.75" customHeight="1"/>
    <row r="460" ht="21.75" customHeight="1"/>
    <row r="461" ht="21.75" customHeight="1"/>
    <row r="462" ht="21.75" customHeight="1"/>
    <row r="463" ht="21.75" customHeight="1"/>
    <row r="464" ht="21.75" customHeight="1"/>
    <row r="465" ht="21.75" customHeight="1"/>
    <row r="466" ht="21.75" customHeight="1"/>
    <row r="467" ht="21.75" customHeight="1"/>
    <row r="468" ht="21.75" customHeight="1"/>
    <row r="469" ht="21.75" customHeight="1"/>
    <row r="470" ht="21.75" customHeight="1"/>
    <row r="471" ht="21.75" customHeight="1"/>
    <row r="472" ht="21.75" customHeight="1"/>
    <row r="473" ht="21.75" customHeight="1"/>
    <row r="474" ht="21.75" customHeight="1"/>
    <row r="475" ht="21.75" customHeight="1"/>
    <row r="476" ht="21.75" customHeight="1"/>
    <row r="477" ht="21.75" customHeight="1"/>
    <row r="478" ht="21.75" customHeight="1"/>
    <row r="479" ht="21.75" customHeight="1"/>
    <row r="480" ht="21.75" customHeight="1"/>
    <row r="481" ht="21.75" customHeight="1"/>
    <row r="482" ht="21.75" customHeight="1"/>
    <row r="483" ht="21.75" customHeight="1"/>
    <row r="484" ht="21.75" customHeight="1"/>
    <row r="485" ht="21.75" customHeight="1"/>
    <row r="486" ht="21.75" customHeight="1"/>
    <row r="487" ht="21.75" customHeight="1"/>
    <row r="488" ht="21.75" customHeight="1"/>
    <row r="489" ht="21.75" customHeight="1"/>
    <row r="490" ht="21.75" customHeight="1"/>
    <row r="491" ht="21.75" customHeight="1"/>
    <row r="492" ht="21.75" customHeight="1"/>
    <row r="493" ht="21.75" customHeight="1"/>
    <row r="494" ht="21.75" customHeight="1"/>
    <row r="495" ht="21.75" customHeight="1"/>
    <row r="496" ht="21.75" customHeight="1"/>
    <row r="497" ht="21.75" customHeight="1"/>
    <row r="498" ht="21.75" customHeight="1"/>
    <row r="499" ht="21.75" customHeight="1"/>
    <row r="500" ht="21.75" customHeight="1"/>
    <row r="501" ht="21.75" customHeight="1"/>
    <row r="502" ht="21.75" customHeight="1"/>
    <row r="503" ht="21.75" customHeight="1"/>
    <row r="504" ht="21.75" customHeight="1"/>
    <row r="505" ht="21.75" customHeight="1"/>
    <row r="506" ht="21.75" customHeight="1"/>
    <row r="507" ht="26.25" customHeight="1"/>
  </sheetData>
  <mergeCells count="1">
    <mergeCell ref="A3:F3"/>
  </mergeCells>
  <pageMargins left="0.354166666666667" right="0.196527777777778" top="0.275" bottom="0.235416666666667" header="0.5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2023年兰州新区一般公共预算支出决算表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范蕊</cp:lastModifiedBy>
  <dcterms:created xsi:type="dcterms:W3CDTF">2021-06-16T01:24:00Z</dcterms:created>
  <dcterms:modified xsi:type="dcterms:W3CDTF">2024-08-27T07:43:34Z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44B81AB12E2C4B20979D7D15DF06C76F</vt:lpwstr>
  </property>
  <property fmtid="{D5CDD505-2E9C-101B-9397-08002B2CF9AE}" pid="3" name="KSOProductBuildVer">
    <vt:lpwstr>2052-10.8.0.6018</vt:lpwstr>
  </property>
</Properties>
</file>